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hidePivotFieldList="1" defaultThemeVersion="166925"/>
  <mc:AlternateContent xmlns:mc="http://schemas.openxmlformats.org/markup-compatibility/2006">
    <mc:Choice Requires="x15">
      <x15ac:absPath xmlns:x15ac="http://schemas.microsoft.com/office/spreadsheetml/2010/11/ac" url="/Users/annemariesmith/Desktop/"/>
    </mc:Choice>
  </mc:AlternateContent>
  <xr:revisionPtr revIDLastSave="0" documentId="8_{F306197C-C217-324F-9239-E51E3E1E7029}" xr6:coauthVersionLast="47" xr6:coauthVersionMax="47" xr10:uidLastSave="{00000000-0000-0000-0000-000000000000}"/>
  <bookViews>
    <workbookView xWindow="4300" yWindow="780" windowWidth="20840" windowHeight="16660" tabRatio="791" xr2:uid="{2A592AEE-89B5-4537-976E-284F53C1A990}"/>
  </bookViews>
  <sheets>
    <sheet name="Overzicht Mitz" sheetId="4" r:id="rId1"/>
    <sheet name="Status" sheetId="42" r:id="rId2"/>
    <sheet name="Status week 24" sheetId="92" r:id="rId3"/>
    <sheet name="Aanvulling week 8" sheetId="77" state="hidden" r:id="rId4"/>
    <sheet name="Meta" sheetId="31" r:id="rId5"/>
    <sheet name="Controle WV" sheetId="41" state="hidden" r:id="rId6"/>
  </sheets>
  <definedNames>
    <definedName name="_xlnm._FilterDatabase" localSheetId="3" hidden="1">'Aanvulling week 8'!$A$1:$Q$29</definedName>
    <definedName name="_xlnm._FilterDatabase" localSheetId="5" hidden="1">'Controle WV'!$A$1:$L$1</definedName>
    <definedName name="_xlnm._FilterDatabase" localSheetId="2" hidden="1">'Status week 24'!$A$1:$AD$1</definedName>
    <definedName name="Excel_Destination">#REF!</definedName>
    <definedName name="Ontwikkeling_tov_vorig_jaar_SD">#REF!</definedName>
    <definedName name="SalesDashboard">#REF!</definedName>
    <definedName name="SalesDashboard_vorig_jaar">#REF!</definedName>
  </definedNames>
  <calcPr calcId="191029"/>
  <pivotCaches>
    <pivotCache cacheId="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7" i="41" l="1"/>
  <c r="N58" i="41"/>
  <c r="N59" i="41"/>
  <c r="N60" i="41"/>
  <c r="N61" i="41"/>
  <c r="N62" i="41"/>
  <c r="N63" i="41"/>
  <c r="N64" i="41"/>
  <c r="N65" i="41"/>
  <c r="N66" i="41"/>
  <c r="N67" i="41"/>
  <c r="N68" i="41"/>
  <c r="N69" i="41"/>
  <c r="N70" i="41"/>
  <c r="N71" i="41"/>
  <c r="N72" i="41"/>
  <c r="N73" i="41"/>
  <c r="N74" i="41"/>
  <c r="N75" i="41"/>
  <c r="N76" i="41"/>
  <c r="N77" i="41"/>
  <c r="N78" i="41"/>
  <c r="N79" i="41"/>
  <c r="N80" i="41"/>
  <c r="N81" i="41"/>
  <c r="N82" i="41"/>
  <c r="N83" i="41"/>
  <c r="N84" i="41"/>
  <c r="N85" i="41"/>
  <c r="N86" i="41"/>
  <c r="N87" i="41"/>
  <c r="N88" i="41"/>
  <c r="N89" i="41"/>
  <c r="N90" i="41"/>
  <c r="N91" i="41"/>
  <c r="N92" i="41"/>
  <c r="N93" i="41"/>
  <c r="N94" i="41"/>
  <c r="N95" i="41"/>
  <c r="N96" i="41"/>
  <c r="N97" i="41"/>
  <c r="N98" i="41"/>
  <c r="N99" i="41"/>
  <c r="N100" i="41"/>
  <c r="N101" i="41"/>
  <c r="N102" i="41"/>
  <c r="N103" i="41"/>
  <c r="N104" i="41"/>
  <c r="N105" i="41"/>
  <c r="N106" i="41"/>
  <c r="N107" i="41"/>
  <c r="N108" i="41"/>
  <c r="N109" i="41"/>
  <c r="N110" i="41"/>
  <c r="N111" i="41"/>
  <c r="N112" i="41"/>
  <c r="N113" i="41"/>
  <c r="N114" i="41"/>
  <c r="N115" i="41"/>
  <c r="N116" i="41"/>
  <c r="N117" i="41"/>
  <c r="N118" i="41"/>
  <c r="N119" i="41"/>
  <c r="N120" i="41"/>
  <c r="N121" i="41"/>
  <c r="N122" i="41"/>
  <c r="N123" i="41"/>
  <c r="N3" i="41"/>
  <c r="N124" i="41"/>
  <c r="N125" i="41"/>
  <c r="N126" i="41"/>
  <c r="N127" i="41"/>
  <c r="N128" i="41"/>
  <c r="N129" i="41"/>
  <c r="N130" i="41"/>
  <c r="N131" i="41"/>
  <c r="N132" i="41"/>
  <c r="N133" i="41"/>
  <c r="N134" i="41"/>
  <c r="N135" i="41"/>
  <c r="N136" i="41"/>
  <c r="N137" i="41"/>
  <c r="N138" i="41"/>
  <c r="N139" i="41"/>
  <c r="N140" i="41"/>
  <c r="N141" i="41"/>
  <c r="N142" i="41"/>
  <c r="N143" i="41"/>
  <c r="N144" i="41"/>
  <c r="N145" i="41"/>
  <c r="N146" i="41"/>
  <c r="N147" i="41"/>
  <c r="N148" i="41"/>
  <c r="N149" i="41"/>
  <c r="N150" i="41"/>
  <c r="N55" i="41"/>
  <c r="N151" i="41"/>
  <c r="N152" i="41"/>
  <c r="N153" i="41"/>
  <c r="N154" i="41"/>
  <c r="N155" i="41"/>
  <c r="N156" i="41"/>
  <c r="N157" i="41"/>
  <c r="N7" i="41"/>
  <c r="N158" i="41"/>
  <c r="N159" i="41"/>
  <c r="N160" i="41"/>
  <c r="N161" i="41"/>
  <c r="N162" i="41"/>
  <c r="N163" i="41"/>
  <c r="N164" i="41"/>
  <c r="N165" i="41"/>
  <c r="N166" i="41"/>
  <c r="N167" i="41"/>
  <c r="N168" i="41"/>
  <c r="N169" i="41"/>
  <c r="N47" i="41"/>
  <c r="N46" i="41"/>
  <c r="N170" i="41"/>
  <c r="N45" i="41"/>
  <c r="N24" i="41"/>
  <c r="N4" i="41"/>
  <c r="N171" i="41"/>
  <c r="N172" i="41"/>
  <c r="N173" i="41"/>
  <c r="N174" i="41"/>
  <c r="N175" i="41"/>
  <c r="N17" i="41"/>
  <c r="N176" i="41"/>
  <c r="N177" i="41"/>
  <c r="N178" i="41"/>
  <c r="N179" i="41"/>
  <c r="N180" i="41"/>
  <c r="N181" i="41"/>
  <c r="N182" i="41"/>
  <c r="N183" i="41"/>
  <c r="N184" i="41"/>
  <c r="N185" i="41"/>
  <c r="N186" i="41"/>
  <c r="N187" i="41"/>
  <c r="N188" i="41"/>
  <c r="N189" i="41"/>
  <c r="N27" i="41"/>
  <c r="N48" i="41"/>
  <c r="N190" i="41"/>
  <c r="N191" i="41"/>
  <c r="N192" i="41"/>
  <c r="N193" i="41"/>
  <c r="N20" i="41"/>
  <c r="N194" i="41"/>
  <c r="N195" i="41"/>
  <c r="N10" i="41"/>
  <c r="N196" i="41"/>
  <c r="N33" i="41"/>
  <c r="N197" i="41"/>
  <c r="N198" i="41"/>
  <c r="N199" i="41"/>
  <c r="N200" i="41"/>
  <c r="N201" i="41"/>
  <c r="N202" i="41"/>
  <c r="N203" i="41"/>
  <c r="N204" i="41"/>
  <c r="N205" i="41"/>
  <c r="N49" i="41"/>
  <c r="N206" i="41"/>
  <c r="N207" i="41"/>
  <c r="N208" i="41"/>
  <c r="N23" i="41"/>
  <c r="N209" i="41"/>
  <c r="N210" i="41"/>
  <c r="N211" i="41"/>
  <c r="N212" i="41"/>
  <c r="N213" i="41"/>
  <c r="N214" i="41"/>
  <c r="N215" i="41"/>
  <c r="N216" i="41"/>
  <c r="N217" i="41"/>
  <c r="N218" i="41"/>
  <c r="N219" i="41"/>
  <c r="N220" i="41"/>
  <c r="N221" i="41"/>
  <c r="N222" i="41"/>
  <c r="N223" i="41"/>
  <c r="N224" i="41"/>
  <c r="N225" i="41"/>
  <c r="N226" i="41"/>
  <c r="N227" i="41"/>
  <c r="N228" i="41"/>
  <c r="N229" i="41"/>
  <c r="N230" i="41"/>
  <c r="N231" i="41"/>
  <c r="N232" i="41"/>
  <c r="N233" i="41"/>
  <c r="N234" i="41"/>
  <c r="N235" i="41"/>
  <c r="N51" i="41"/>
  <c r="N236" i="41"/>
  <c r="N237" i="41"/>
  <c r="N238" i="41"/>
  <c r="N239" i="41"/>
  <c r="N240" i="41"/>
  <c r="N241" i="41"/>
  <c r="N242" i="41"/>
  <c r="N243" i="41"/>
  <c r="N244" i="41"/>
  <c r="N245" i="41"/>
  <c r="N50" i="41"/>
  <c r="N246" i="41"/>
  <c r="N247" i="41"/>
  <c r="N248" i="41"/>
  <c r="N249" i="41"/>
  <c r="N250" i="41"/>
  <c r="N251" i="41"/>
  <c r="N252" i="41"/>
  <c r="N253" i="41"/>
  <c r="N254" i="41"/>
  <c r="N255" i="41"/>
  <c r="N256" i="41"/>
  <c r="N257" i="41"/>
  <c r="N258" i="41"/>
  <c r="N259" i="41"/>
  <c r="N34" i="41"/>
  <c r="N260" i="41"/>
  <c r="N22" i="41"/>
  <c r="N261" i="41"/>
  <c r="N262" i="41"/>
  <c r="N263" i="41"/>
  <c r="N264" i="41"/>
  <c r="N265" i="41"/>
  <c r="N266" i="41"/>
  <c r="N267" i="41"/>
  <c r="N268" i="41"/>
  <c r="N269" i="41"/>
  <c r="N270" i="41"/>
  <c r="N271" i="41"/>
  <c r="N272" i="41"/>
  <c r="N273" i="41"/>
  <c r="N12" i="41"/>
  <c r="N274" i="41"/>
  <c r="N275" i="41"/>
  <c r="N276" i="41"/>
  <c r="N277" i="41"/>
  <c r="N278" i="41"/>
  <c r="N26" i="41"/>
  <c r="N279" i="41"/>
  <c r="N53" i="41"/>
  <c r="N280" i="41"/>
  <c r="N281" i="41"/>
  <c r="N282" i="41"/>
  <c r="N283" i="41"/>
  <c r="N6" i="41"/>
  <c r="N284" i="41"/>
  <c r="N285" i="41"/>
  <c r="N286" i="41"/>
  <c r="N287" i="41"/>
  <c r="N288" i="41"/>
  <c r="N289" i="41"/>
  <c r="N290" i="41"/>
  <c r="N291" i="41"/>
  <c r="N11" i="41"/>
  <c r="N292" i="41"/>
  <c r="N293" i="41"/>
  <c r="N294" i="41"/>
  <c r="N295" i="41"/>
  <c r="N296" i="41"/>
  <c r="N297" i="41"/>
  <c r="N298" i="41"/>
  <c r="N299" i="41"/>
  <c r="N8" i="41"/>
  <c r="N300" i="41"/>
  <c r="N301" i="41"/>
  <c r="N302" i="41"/>
  <c r="N303" i="41"/>
  <c r="N304" i="41"/>
  <c r="N52" i="41"/>
  <c r="N305" i="41"/>
  <c r="N306" i="41"/>
  <c r="N307" i="41"/>
  <c r="N308" i="41"/>
  <c r="N309" i="41"/>
  <c r="N310" i="41"/>
  <c r="N311" i="41"/>
  <c r="N312" i="41"/>
  <c r="N313" i="41"/>
  <c r="N314" i="41"/>
  <c r="N315" i="41"/>
  <c r="N316" i="41"/>
  <c r="N317" i="41"/>
  <c r="N2" i="41"/>
  <c r="N39" i="41"/>
  <c r="N318" i="41"/>
  <c r="N319" i="41"/>
  <c r="N320" i="41"/>
  <c r="N321" i="41"/>
  <c r="N322" i="41"/>
  <c r="N323" i="41"/>
  <c r="N324" i="41"/>
  <c r="N325" i="41"/>
  <c r="N326" i="41"/>
  <c r="N327" i="41"/>
  <c r="N328" i="41"/>
  <c r="N19" i="41"/>
  <c r="N329" i="41"/>
  <c r="N330" i="41"/>
  <c r="N331" i="41"/>
  <c r="N332" i="41"/>
  <c r="N42" i="41"/>
  <c r="N333" i="41"/>
  <c r="N334" i="41"/>
  <c r="N9" i="41"/>
  <c r="N335" i="41"/>
  <c r="N336" i="41"/>
  <c r="N337" i="41"/>
  <c r="N16" i="41"/>
  <c r="N338" i="41"/>
  <c r="N25" i="41"/>
  <c r="N339" i="41"/>
  <c r="N340" i="41"/>
  <c r="N341" i="41"/>
  <c r="N342" i="41"/>
  <c r="N343" i="41"/>
  <c r="N344" i="41"/>
  <c r="N345" i="41"/>
  <c r="N346" i="41"/>
  <c r="N347" i="41"/>
  <c r="N348" i="41"/>
  <c r="N349" i="41"/>
  <c r="N350" i="41"/>
  <c r="N351" i="41"/>
  <c r="N352" i="41"/>
  <c r="N353" i="41"/>
  <c r="N354" i="41"/>
  <c r="N355" i="41"/>
  <c r="N356" i="41"/>
  <c r="N357" i="41"/>
  <c r="N358" i="41"/>
  <c r="N359" i="41"/>
  <c r="N360" i="41"/>
  <c r="N361" i="41"/>
  <c r="N362" i="41"/>
  <c r="N363" i="41"/>
  <c r="N364" i="41"/>
  <c r="N365" i="41"/>
  <c r="N366" i="41"/>
  <c r="N367" i="41"/>
  <c r="N368" i="41"/>
  <c r="N369" i="41"/>
  <c r="N370" i="41"/>
  <c r="N371" i="41"/>
  <c r="N372" i="41"/>
  <c r="N373" i="41"/>
  <c r="N374" i="41"/>
  <c r="N375" i="41"/>
  <c r="N376" i="41"/>
  <c r="N377" i="41"/>
  <c r="N378" i="41"/>
  <c r="N40" i="41"/>
  <c r="N379" i="41"/>
  <c r="N380" i="41"/>
  <c r="N381" i="41"/>
  <c r="N382" i="41"/>
  <c r="N383" i="41"/>
  <c r="N384" i="41"/>
  <c r="N385" i="41"/>
  <c r="N32" i="41"/>
  <c r="N386" i="41"/>
  <c r="N387" i="41"/>
  <c r="N388" i="41"/>
  <c r="N56" i="41"/>
  <c r="N389" i="41"/>
  <c r="N41" i="41"/>
  <c r="N28" i="41"/>
  <c r="N390" i="41"/>
  <c r="N391" i="41"/>
  <c r="N392" i="41"/>
  <c r="N393" i="41"/>
  <c r="N394" i="41"/>
  <c r="N395" i="41"/>
  <c r="N396" i="41"/>
  <c r="N38" i="41"/>
  <c r="N35" i="41"/>
  <c r="N397" i="41"/>
  <c r="N398" i="41"/>
  <c r="N399" i="41"/>
  <c r="N400" i="41"/>
  <c r="N401" i="41"/>
  <c r="N37" i="41"/>
  <c r="N44" i="41"/>
  <c r="N402" i="41"/>
  <c r="N403" i="41"/>
  <c r="N404" i="41"/>
  <c r="N13" i="41"/>
  <c r="N405" i="41"/>
  <c r="N406" i="41"/>
  <c r="N407" i="41"/>
  <c r="N408" i="41"/>
  <c r="N409" i="41"/>
  <c r="N410" i="41"/>
  <c r="N411" i="41"/>
  <c r="N36" i="41"/>
  <c r="N5" i="41"/>
  <c r="N412" i="41"/>
  <c r="N413" i="41"/>
  <c r="N414" i="41"/>
  <c r="N415" i="41"/>
  <c r="N416" i="41"/>
  <c r="N30" i="41"/>
  <c r="N29" i="41"/>
  <c r="N417" i="41"/>
  <c r="N418" i="41"/>
  <c r="N21" i="41"/>
  <c r="N419" i="41"/>
  <c r="N420" i="41"/>
  <c r="N421" i="41"/>
  <c r="N422" i="41"/>
  <c r="N423" i="41"/>
  <c r="N424" i="41"/>
  <c r="N425" i="41"/>
  <c r="N426" i="41"/>
  <c r="N427" i="41"/>
  <c r="N428" i="41"/>
  <c r="N429" i="41"/>
  <c r="N430" i="41"/>
  <c r="N431" i="41"/>
  <c r="N432" i="41"/>
  <c r="N433" i="41"/>
  <c r="N434" i="41"/>
  <c r="N435" i="41"/>
  <c r="N436" i="41"/>
  <c r="N437" i="41"/>
  <c r="N54" i="41"/>
  <c r="N438" i="41"/>
  <c r="N439" i="41"/>
  <c r="N440" i="41"/>
  <c r="N441" i="41"/>
  <c r="N442" i="41"/>
  <c r="N443" i="41"/>
  <c r="N444" i="41"/>
  <c r="N445" i="41"/>
  <c r="N446" i="41"/>
  <c r="N447" i="41"/>
  <c r="N448" i="41"/>
  <c r="N449" i="41"/>
  <c r="N450" i="41"/>
  <c r="N451" i="41"/>
  <c r="N452" i="41"/>
  <c r="N453" i="41"/>
  <c r="N454" i="41"/>
  <c r="N455" i="41"/>
  <c r="N456" i="41"/>
  <c r="N31" i="41"/>
  <c r="N457" i="41"/>
  <c r="N458" i="41"/>
  <c r="N459" i="41"/>
  <c r="N460" i="41"/>
  <c r="N461" i="41"/>
  <c r="N462" i="41"/>
  <c r="N463" i="41"/>
  <c r="N464" i="41"/>
  <c r="N465" i="41"/>
  <c r="N466" i="41"/>
  <c r="N467" i="41"/>
  <c r="N468" i="41"/>
  <c r="N469" i="41"/>
  <c r="N470" i="41"/>
  <c r="N471" i="41"/>
  <c r="N472" i="41"/>
  <c r="N473" i="41"/>
  <c r="N474" i="41"/>
  <c r="N475" i="41"/>
  <c r="N476" i="41"/>
  <c r="N477" i="41"/>
  <c r="N478" i="41"/>
  <c r="N479" i="41"/>
  <c r="N480" i="41"/>
  <c r="N481" i="41"/>
  <c r="N482" i="41"/>
  <c r="N483" i="41"/>
  <c r="N484" i="41"/>
  <c r="N485" i="41"/>
  <c r="N486" i="41"/>
  <c r="N487" i="41"/>
  <c r="N488" i="41"/>
  <c r="N489" i="41"/>
  <c r="N490" i="41"/>
  <c r="N491" i="41"/>
  <c r="N492" i="41"/>
  <c r="N493" i="41"/>
  <c r="N494" i="41"/>
  <c r="N495" i="41"/>
  <c r="N496" i="41"/>
  <c r="N497" i="41"/>
  <c r="N498" i="41"/>
  <c r="N499" i="41"/>
  <c r="N500" i="41"/>
  <c r="N501" i="41"/>
  <c r="N502" i="41"/>
  <c r="N503" i="41"/>
  <c r="N504" i="41"/>
  <c r="N505" i="41"/>
  <c r="N506" i="41"/>
  <c r="N507" i="41"/>
  <c r="N508" i="41"/>
  <c r="N509" i="41"/>
  <c r="N510" i="41"/>
  <c r="N511" i="41"/>
  <c r="N512" i="41"/>
  <c r="N513" i="41"/>
  <c r="N514" i="41"/>
  <c r="N515" i="41"/>
  <c r="N516" i="41"/>
  <c r="N517" i="41"/>
  <c r="N518" i="41"/>
  <c r="N519" i="41"/>
  <c r="N520" i="41"/>
  <c r="N521" i="41"/>
  <c r="N522" i="41"/>
  <c r="N523" i="41"/>
  <c r="N524" i="41"/>
  <c r="N525" i="41"/>
  <c r="N526" i="41"/>
  <c r="N527" i="41"/>
  <c r="N528" i="41"/>
  <c r="N529" i="41"/>
  <c r="N530" i="41"/>
  <c r="N531" i="41"/>
  <c r="N532" i="41"/>
  <c r="N533" i="41"/>
  <c r="N534" i="41"/>
  <c r="N535" i="41"/>
  <c r="N536" i="41"/>
  <c r="N537" i="41"/>
  <c r="N538" i="41"/>
  <c r="N539" i="41"/>
  <c r="N540" i="41"/>
  <c r="N541" i="41"/>
  <c r="N542" i="41"/>
  <c r="N543" i="41"/>
  <c r="N544" i="41"/>
  <c r="N545" i="41"/>
  <c r="N546" i="41"/>
  <c r="N547" i="41"/>
  <c r="N548" i="41"/>
  <c r="N549" i="41"/>
  <c r="N550" i="41"/>
  <c r="N551" i="41"/>
  <c r="N552" i="41"/>
  <c r="N553" i="41"/>
  <c r="N554" i="41"/>
  <c r="N555" i="41"/>
  <c r="N556" i="41"/>
  <c r="N557" i="41"/>
  <c r="N558" i="41"/>
  <c r="N559" i="41"/>
  <c r="N560" i="41"/>
  <c r="N561" i="41"/>
  <c r="N562" i="41"/>
  <c r="N563" i="41"/>
  <c r="N564" i="41"/>
  <c r="N565" i="41"/>
  <c r="N566" i="41"/>
  <c r="N567" i="41"/>
  <c r="N568" i="41"/>
  <c r="N569" i="41"/>
  <c r="N570" i="41"/>
  <c r="N14" i="41"/>
  <c r="N571" i="41"/>
  <c r="N572" i="41"/>
  <c r="N573" i="41"/>
  <c r="N574" i="41"/>
  <c r="N575" i="41"/>
  <c r="N576" i="41"/>
  <c r="N18" i="41"/>
  <c r="N577" i="41"/>
  <c r="N578" i="41"/>
  <c r="N579" i="41"/>
  <c r="N580" i="41"/>
  <c r="N581" i="41"/>
  <c r="N582" i="41"/>
  <c r="N583" i="41"/>
  <c r="N584" i="41"/>
  <c r="N585" i="41"/>
  <c r="N43" i="41"/>
  <c r="N586" i="41"/>
  <c r="N587" i="41"/>
  <c r="N588" i="41"/>
  <c r="N15" i="41"/>
  <c r="N589" i="41"/>
  <c r="N590" i="41"/>
  <c r="N591" i="41"/>
  <c r="N592" i="41"/>
  <c r="N593" i="41"/>
  <c r="N594" i="41"/>
  <c r="N595" i="41"/>
  <c r="N596" i="41"/>
  <c r="N597" i="41"/>
  <c r="N598" i="41"/>
  <c r="N599" i="41"/>
  <c r="N600" i="41"/>
  <c r="N601" i="41"/>
  <c r="N602" i="41"/>
  <c r="D442" i="41"/>
  <c r="D443" i="41"/>
  <c r="D444" i="41"/>
  <c r="D445" i="41"/>
  <c r="D446" i="41"/>
  <c r="D447" i="41"/>
  <c r="D448" i="41"/>
  <c r="D449" i="41"/>
  <c r="D450" i="41"/>
  <c r="D451" i="41"/>
  <c r="D452" i="41"/>
  <c r="D453" i="41"/>
  <c r="D454" i="41"/>
  <c r="D455" i="41"/>
  <c r="D456" i="41"/>
  <c r="D31" i="41"/>
  <c r="D457" i="41"/>
  <c r="D458" i="41"/>
  <c r="D459" i="41"/>
  <c r="D460" i="41"/>
  <c r="D461" i="41"/>
  <c r="D462" i="41"/>
  <c r="D463" i="41"/>
  <c r="D464" i="41"/>
  <c r="D465" i="41"/>
  <c r="D466" i="41"/>
  <c r="D467" i="41"/>
  <c r="D468" i="41"/>
  <c r="D469" i="41"/>
  <c r="D470" i="41"/>
  <c r="D471" i="41"/>
  <c r="D472" i="41"/>
  <c r="D473" i="41"/>
  <c r="D474" i="41"/>
  <c r="D475" i="41"/>
  <c r="D476" i="41"/>
  <c r="D477" i="41"/>
  <c r="D478" i="41"/>
  <c r="D479" i="41"/>
  <c r="D480" i="41"/>
  <c r="D481" i="41"/>
  <c r="D482" i="41"/>
  <c r="D483" i="41"/>
  <c r="D484" i="41"/>
  <c r="D485" i="41"/>
  <c r="D486" i="41"/>
  <c r="D487" i="41"/>
  <c r="D488" i="41"/>
  <c r="D489" i="41"/>
  <c r="D490" i="41"/>
  <c r="D491" i="41"/>
  <c r="D492" i="41"/>
  <c r="D493" i="41"/>
  <c r="D494" i="41"/>
  <c r="D495" i="41"/>
  <c r="D496" i="41"/>
  <c r="D497" i="41"/>
  <c r="D498" i="41"/>
  <c r="D499" i="41"/>
  <c r="D500" i="41"/>
  <c r="D501" i="41"/>
  <c r="D502" i="41"/>
  <c r="D503" i="41"/>
  <c r="D504" i="41"/>
  <c r="D505" i="41"/>
  <c r="D506" i="41"/>
  <c r="D507" i="41"/>
  <c r="D508" i="41"/>
  <c r="D509" i="41"/>
  <c r="D510" i="41"/>
  <c r="D511" i="41"/>
  <c r="D512" i="41"/>
  <c r="D513" i="41"/>
  <c r="D514" i="41"/>
  <c r="D515" i="41"/>
  <c r="D516" i="41"/>
  <c r="D517" i="41"/>
  <c r="D518" i="41"/>
  <c r="D519" i="41"/>
  <c r="D520" i="41"/>
  <c r="D521" i="41"/>
  <c r="D522" i="41"/>
  <c r="D523" i="41"/>
  <c r="D524" i="41"/>
  <c r="D525" i="41"/>
  <c r="D526" i="41"/>
  <c r="D527" i="41"/>
  <c r="D528" i="41"/>
  <c r="D529" i="41"/>
  <c r="D530" i="41"/>
  <c r="D531" i="41"/>
  <c r="D532" i="41"/>
  <c r="D533" i="41"/>
  <c r="D534" i="41"/>
  <c r="D535" i="41"/>
  <c r="D536" i="41"/>
  <c r="D537" i="41"/>
  <c r="D538" i="41"/>
  <c r="D539" i="41"/>
  <c r="D540" i="41"/>
  <c r="D541" i="41"/>
  <c r="D542" i="41"/>
  <c r="D543" i="41"/>
  <c r="D544" i="41"/>
  <c r="D545" i="41"/>
  <c r="D546" i="41"/>
  <c r="D547" i="41"/>
  <c r="D548" i="41"/>
  <c r="D549" i="41"/>
  <c r="D550" i="41"/>
  <c r="D551" i="41"/>
  <c r="D552" i="41"/>
  <c r="D553" i="41"/>
  <c r="D554" i="41"/>
  <c r="D555" i="41"/>
  <c r="D556" i="41"/>
  <c r="D557" i="41"/>
  <c r="D558" i="41"/>
  <c r="D559" i="41"/>
  <c r="D560" i="41"/>
  <c r="D561" i="41"/>
  <c r="D562" i="41"/>
  <c r="D563" i="41"/>
  <c r="D564" i="41"/>
  <c r="D565" i="41"/>
  <c r="D566" i="41"/>
  <c r="D567" i="41"/>
  <c r="D568" i="41"/>
  <c r="D569" i="41"/>
  <c r="D570" i="41"/>
  <c r="D14" i="41"/>
  <c r="D571" i="41"/>
  <c r="D572" i="41"/>
  <c r="D63" i="41"/>
  <c r="D64" i="41"/>
  <c r="D59" i="41"/>
  <c r="D73" i="41"/>
  <c r="D74" i="41"/>
  <c r="D75" i="41"/>
  <c r="D76" i="41"/>
  <c r="D77" i="41"/>
  <c r="D78" i="41"/>
  <c r="D79" i="41"/>
  <c r="D80" i="41"/>
  <c r="D81" i="41"/>
  <c r="D82" i="41"/>
  <c r="D83" i="41"/>
  <c r="D65" i="41"/>
  <c r="D84" i="41"/>
  <c r="D85" i="41"/>
  <c r="D86" i="41"/>
  <c r="D87" i="41"/>
  <c r="D88" i="41"/>
  <c r="D89" i="41"/>
  <c r="D90" i="41"/>
  <c r="D91" i="41"/>
  <c r="D92" i="41"/>
  <c r="D93" i="41"/>
  <c r="D94" i="41"/>
  <c r="D95" i="41"/>
  <c r="D96" i="41"/>
  <c r="D97" i="41"/>
  <c r="D98" i="41"/>
  <c r="D99" i="41"/>
  <c r="D100" i="41"/>
  <c r="D101" i="41"/>
  <c r="D102" i="41"/>
  <c r="D103" i="41"/>
  <c r="D104" i="41"/>
  <c r="D105" i="41"/>
  <c r="D106" i="41"/>
  <c r="D107" i="41"/>
  <c r="D108" i="41"/>
  <c r="D109" i="41"/>
  <c r="D110" i="41"/>
  <c r="D111" i="41"/>
  <c r="D112" i="41"/>
  <c r="D113" i="41"/>
  <c r="D114" i="41"/>
  <c r="D115" i="41"/>
  <c r="D116" i="41"/>
  <c r="D72" i="41"/>
  <c r="D117" i="41"/>
  <c r="D118" i="41"/>
  <c r="D119" i="41"/>
  <c r="D120" i="41"/>
  <c r="D121" i="41"/>
  <c r="D122" i="41"/>
  <c r="D123" i="41"/>
  <c r="D62" i="41"/>
  <c r="D3" i="41"/>
  <c r="D124" i="41"/>
  <c r="D71" i="41"/>
  <c r="D125" i="41"/>
  <c r="D126" i="41"/>
  <c r="D127" i="41"/>
  <c r="D128" i="41"/>
  <c r="D129" i="41"/>
  <c r="D130" i="41"/>
  <c r="D131" i="41"/>
  <c r="D132" i="41"/>
  <c r="D133" i="41"/>
  <c r="D134" i="41"/>
  <c r="D135" i="41"/>
  <c r="D136" i="41"/>
  <c r="D137" i="41"/>
  <c r="D138" i="41"/>
  <c r="D139" i="41"/>
  <c r="D140" i="41"/>
  <c r="D141" i="41"/>
  <c r="D142" i="41"/>
  <c r="D143" i="41"/>
  <c r="D144" i="41"/>
  <c r="D145" i="41"/>
  <c r="D146" i="41"/>
  <c r="D147" i="41"/>
  <c r="D148" i="41"/>
  <c r="D149" i="41"/>
  <c r="D150" i="41"/>
  <c r="D55" i="41"/>
  <c r="D68" i="41"/>
  <c r="D151" i="41"/>
  <c r="D152" i="41"/>
  <c r="D153" i="41"/>
  <c r="D154" i="41"/>
  <c r="D155" i="41"/>
  <c r="D156" i="41"/>
  <c r="D157" i="41"/>
  <c r="D7" i="41"/>
  <c r="D158" i="41"/>
  <c r="D159" i="41"/>
  <c r="D160" i="41"/>
  <c r="D161" i="41"/>
  <c r="D162" i="41"/>
  <c r="D163" i="41"/>
  <c r="D164" i="41"/>
  <c r="D165" i="41"/>
  <c r="D166" i="41"/>
  <c r="D167" i="41"/>
  <c r="D168" i="41"/>
  <c r="D169" i="41"/>
  <c r="D47" i="41"/>
  <c r="D46" i="41"/>
  <c r="D170" i="41"/>
  <c r="D45" i="41"/>
  <c r="D24" i="41"/>
  <c r="D4" i="41"/>
  <c r="D171" i="41"/>
  <c r="D172" i="41"/>
  <c r="D173" i="41"/>
  <c r="D174" i="41"/>
  <c r="D175" i="41"/>
  <c r="D17" i="41"/>
  <c r="D176" i="41"/>
  <c r="D177" i="41"/>
  <c r="D178" i="41"/>
  <c r="D179" i="41"/>
  <c r="D180" i="41"/>
  <c r="D181" i="41"/>
  <c r="D182" i="41"/>
  <c r="D183" i="41"/>
  <c r="D184" i="41"/>
  <c r="D185" i="41"/>
  <c r="D186" i="41"/>
  <c r="D187" i="41"/>
  <c r="D188" i="41"/>
  <c r="D189" i="41"/>
  <c r="D27" i="41"/>
  <c r="D48" i="41"/>
  <c r="D190" i="41"/>
  <c r="D191" i="41"/>
  <c r="D192" i="41"/>
  <c r="D193" i="41"/>
  <c r="D20" i="41"/>
  <c r="D194" i="41"/>
  <c r="D195" i="41"/>
  <c r="D10" i="41"/>
  <c r="D196" i="41"/>
  <c r="D33" i="41"/>
  <c r="D197" i="41"/>
  <c r="D198" i="41"/>
  <c r="D199" i="41"/>
  <c r="D200" i="41"/>
  <c r="D201" i="41"/>
  <c r="D67" i="41"/>
  <c r="D202" i="41"/>
  <c r="D203" i="41"/>
  <c r="D204" i="41"/>
  <c r="D205" i="41"/>
  <c r="D49" i="41"/>
  <c r="D206" i="41"/>
  <c r="D207" i="41"/>
  <c r="D208" i="41"/>
  <c r="D23" i="41"/>
  <c r="D209" i="41"/>
  <c r="D210" i="41"/>
  <c r="D211" i="41"/>
  <c r="D212" i="41"/>
  <c r="D213" i="41"/>
  <c r="D214" i="41"/>
  <c r="D215" i="41"/>
  <c r="D216" i="41"/>
  <c r="D217" i="41"/>
  <c r="D218" i="41"/>
  <c r="D219" i="41"/>
  <c r="D220" i="41"/>
  <c r="D221" i="41"/>
  <c r="D222" i="41"/>
  <c r="D223" i="41"/>
  <c r="D224" i="41"/>
  <c r="D225" i="41"/>
  <c r="D226" i="41"/>
  <c r="D227" i="41"/>
  <c r="D228" i="41"/>
  <c r="D229" i="41"/>
  <c r="D230" i="41"/>
  <c r="D231" i="41"/>
  <c r="D232" i="41"/>
  <c r="D233" i="41"/>
  <c r="D234" i="41"/>
  <c r="D235" i="41"/>
  <c r="D51" i="41"/>
  <c r="D236" i="41"/>
  <c r="D237" i="41"/>
  <c r="D238" i="41"/>
  <c r="D239" i="41"/>
  <c r="D240" i="41"/>
  <c r="D241" i="41"/>
  <c r="D242" i="41"/>
  <c r="D243" i="41"/>
  <c r="D244" i="41"/>
  <c r="D245" i="41"/>
  <c r="D50" i="41"/>
  <c r="D246" i="41"/>
  <c r="D247" i="41"/>
  <c r="D248" i="41"/>
  <c r="D249" i="41"/>
  <c r="D250" i="41"/>
  <c r="D251" i="41"/>
  <c r="D252" i="41"/>
  <c r="D253" i="41"/>
  <c r="D254" i="41"/>
  <c r="D255" i="41"/>
  <c r="D256" i="41"/>
  <c r="D257" i="41"/>
  <c r="D258" i="41"/>
  <c r="D259" i="41"/>
  <c r="D34" i="41"/>
  <c r="D260" i="41"/>
  <c r="D22" i="41"/>
  <c r="D261" i="41"/>
  <c r="D262" i="41"/>
  <c r="D263" i="41"/>
  <c r="D264" i="41"/>
  <c r="D265" i="41"/>
  <c r="D266" i="41"/>
  <c r="D267" i="41"/>
  <c r="D268" i="41"/>
  <c r="D66" i="41"/>
  <c r="D269" i="41"/>
  <c r="D270" i="41"/>
  <c r="D271" i="41"/>
  <c r="D272" i="41"/>
  <c r="D273" i="41"/>
  <c r="D12" i="41"/>
  <c r="D274" i="41"/>
  <c r="D275" i="41"/>
  <c r="D276" i="41"/>
  <c r="D277" i="41"/>
  <c r="D278" i="41"/>
  <c r="D26" i="41"/>
  <c r="D279" i="41"/>
  <c r="D53" i="41"/>
  <c r="D280" i="41"/>
  <c r="D281" i="41"/>
  <c r="D282" i="41"/>
  <c r="D283" i="41"/>
  <c r="D6" i="41"/>
  <c r="D284" i="41"/>
  <c r="D285" i="41"/>
  <c r="D286" i="41"/>
  <c r="D287" i="41"/>
  <c r="D69" i="41"/>
  <c r="D70" i="41"/>
  <c r="D288" i="41"/>
  <c r="D289" i="41"/>
  <c r="D290" i="41"/>
  <c r="D291" i="41"/>
  <c r="D11" i="41"/>
  <c r="D292" i="41"/>
  <c r="D293" i="41"/>
  <c r="D294" i="41"/>
  <c r="D295" i="41"/>
  <c r="D296" i="41"/>
  <c r="D297" i="41"/>
  <c r="D298" i="41"/>
  <c r="D299" i="41"/>
  <c r="D8" i="41"/>
  <c r="D300" i="41"/>
  <c r="D301" i="41"/>
  <c r="D58" i="41"/>
  <c r="D60" i="41"/>
  <c r="D302" i="41"/>
  <c r="D303" i="41"/>
  <c r="D61" i="41"/>
  <c r="D304" i="41"/>
  <c r="D52" i="41"/>
  <c r="D305" i="41"/>
  <c r="D306" i="41"/>
  <c r="D307" i="41"/>
  <c r="D308" i="41"/>
  <c r="D309" i="41"/>
  <c r="D310" i="41"/>
  <c r="D311" i="41"/>
  <c r="D312" i="41"/>
  <c r="D313" i="41"/>
  <c r="D314" i="41"/>
  <c r="D315" i="41"/>
  <c r="D316" i="41"/>
  <c r="D317" i="41"/>
  <c r="D2" i="41"/>
  <c r="D39" i="41"/>
  <c r="D318" i="41"/>
  <c r="D319" i="41"/>
  <c r="D320" i="41"/>
  <c r="D321" i="41"/>
  <c r="D322" i="41"/>
  <c r="D323" i="41"/>
  <c r="D324" i="41"/>
  <c r="D325" i="41"/>
  <c r="D326" i="41"/>
  <c r="D327" i="41"/>
  <c r="D328" i="41"/>
  <c r="D19" i="41"/>
  <c r="D329" i="41"/>
  <c r="D330" i="41"/>
  <c r="D331" i="41"/>
  <c r="D332" i="41"/>
  <c r="D42" i="41"/>
  <c r="D333" i="41"/>
  <c r="D334" i="41"/>
  <c r="D9" i="41"/>
  <c r="D335" i="41"/>
  <c r="D336" i="41"/>
  <c r="D337" i="41"/>
  <c r="D16" i="41"/>
  <c r="D338" i="41"/>
  <c r="D25" i="41"/>
  <c r="D339" i="41"/>
  <c r="D340" i="41"/>
  <c r="D341" i="41"/>
  <c r="D342" i="41"/>
  <c r="D343" i="41"/>
  <c r="D344" i="41"/>
  <c r="D345" i="41"/>
  <c r="D346" i="41"/>
  <c r="D347" i="41"/>
  <c r="D348" i="41"/>
  <c r="D349" i="41"/>
  <c r="D350" i="41"/>
  <c r="D351" i="41"/>
  <c r="D352" i="41"/>
  <c r="D353" i="41"/>
  <c r="D354" i="41"/>
  <c r="D355" i="41"/>
  <c r="D356" i="41"/>
  <c r="D357" i="41"/>
  <c r="D358" i="41"/>
  <c r="D359" i="41"/>
  <c r="D360" i="41"/>
  <c r="D361" i="41"/>
  <c r="D362" i="41"/>
  <c r="D363" i="41"/>
  <c r="D364" i="41"/>
  <c r="D365" i="41"/>
  <c r="D366" i="41"/>
  <c r="D367" i="41"/>
  <c r="D368" i="41"/>
  <c r="D369" i="41"/>
  <c r="D370" i="41"/>
  <c r="D371" i="41"/>
  <c r="D372" i="41"/>
  <c r="D373" i="41"/>
  <c r="D374" i="41"/>
  <c r="D375" i="41"/>
  <c r="D376" i="41"/>
  <c r="D377" i="41"/>
  <c r="D378" i="41"/>
  <c r="D40" i="41"/>
  <c r="D379" i="41"/>
  <c r="D380" i="41"/>
  <c r="D381" i="41"/>
  <c r="D382" i="41"/>
  <c r="D383" i="41"/>
  <c r="D384" i="41"/>
  <c r="D385" i="41"/>
  <c r="D32" i="41"/>
  <c r="D386" i="41"/>
  <c r="D387" i="41"/>
  <c r="D388" i="41"/>
  <c r="D56" i="41"/>
  <c r="D389" i="41"/>
  <c r="D41" i="41"/>
  <c r="D28" i="41"/>
  <c r="D390" i="41"/>
  <c r="D391" i="41"/>
  <c r="D392" i="41"/>
  <c r="D393" i="41"/>
  <c r="D394" i="41"/>
  <c r="D395" i="41"/>
  <c r="D396" i="41"/>
  <c r="D38" i="41"/>
  <c r="D35" i="41"/>
  <c r="D397" i="41"/>
  <c r="D398" i="41"/>
  <c r="D399" i="41"/>
  <c r="D400" i="41"/>
  <c r="D401" i="41"/>
  <c r="D37" i="41"/>
  <c r="D44" i="41"/>
  <c r="D402" i="41"/>
  <c r="D403" i="41"/>
  <c r="D404" i="41"/>
  <c r="D13" i="41"/>
  <c r="D405" i="41"/>
  <c r="D406" i="41"/>
  <c r="D407" i="41"/>
  <c r="D408" i="41"/>
  <c r="D409" i="41"/>
  <c r="D410" i="41"/>
  <c r="D411" i="41"/>
  <c r="D36" i="41"/>
  <c r="D5" i="41"/>
  <c r="D412" i="41"/>
  <c r="D413" i="41"/>
  <c r="D414" i="41"/>
  <c r="D415" i="41"/>
  <c r="D416" i="41"/>
  <c r="D30" i="41"/>
  <c r="D29" i="41"/>
  <c r="D417" i="41"/>
  <c r="D418" i="41"/>
  <c r="D21" i="41"/>
  <c r="D419" i="41"/>
  <c r="D420" i="41"/>
  <c r="D421" i="41"/>
  <c r="D422" i="41"/>
  <c r="D423" i="41"/>
  <c r="D424" i="41"/>
  <c r="D425" i="41"/>
  <c r="D426" i="41"/>
  <c r="D427" i="41"/>
  <c r="D428" i="41"/>
  <c r="D429" i="41"/>
  <c r="D430" i="41"/>
  <c r="D431" i="41"/>
  <c r="D432" i="41"/>
  <c r="D433" i="41"/>
  <c r="D434" i="41"/>
  <c r="D435" i="41"/>
  <c r="D436" i="41"/>
  <c r="D437" i="41"/>
  <c r="D54" i="41"/>
  <c r="D438" i="41"/>
  <c r="D439" i="41"/>
  <c r="D440" i="41"/>
  <c r="D441" i="41"/>
  <c r="D57" i="41"/>
  <c r="D573" i="41"/>
  <c r="D574" i="41"/>
  <c r="D575" i="41"/>
  <c r="D576" i="41"/>
  <c r="D18" i="41"/>
  <c r="D577" i="41"/>
  <c r="D578" i="41"/>
  <c r="D579" i="41"/>
  <c r="D580" i="41"/>
  <c r="D581" i="41"/>
  <c r="D582" i="41"/>
  <c r="D583" i="41"/>
  <c r="D584" i="41"/>
  <c r="D585" i="41"/>
  <c r="D43" i="41"/>
  <c r="D586" i="41"/>
  <c r="D587" i="41"/>
  <c r="D588" i="41"/>
  <c r="D15" i="41"/>
  <c r="D589" i="41"/>
  <c r="D590" i="41"/>
  <c r="D591" i="41"/>
  <c r="D592" i="41"/>
  <c r="D593" i="41"/>
  <c r="D594" i="41"/>
  <c r="D595" i="41"/>
  <c r="D596" i="41"/>
  <c r="D597" i="41"/>
  <c r="D598" i="41"/>
  <c r="D599" i="41"/>
  <c r="D600" i="41"/>
  <c r="D601" i="41"/>
  <c r="D602" i="41"/>
  <c r="AD11" i="4" l="1"/>
  <c r="AD14" i="4"/>
  <c r="AD22" i="4"/>
  <c r="AD23" i="4"/>
  <c r="AD20" i="4"/>
  <c r="AD45" i="4"/>
  <c r="AD27" i="4"/>
  <c r="AD8" i="4"/>
  <c r="AD31" i="4"/>
  <c r="AD3" i="4"/>
  <c r="AD19" i="4"/>
  <c r="AD15" i="4"/>
  <c r="AD38" i="4"/>
  <c r="AD49" i="4"/>
  <c r="M32" i="4"/>
  <c r="M10" i="4"/>
  <c r="M46" i="4"/>
  <c r="M49" i="4"/>
  <c r="M40" i="4"/>
  <c r="L46" i="4" a="1"/>
  <c r="M13" i="4"/>
  <c r="P32" i="4" a="1"/>
  <c r="S49" i="4" a="1"/>
  <c r="Q32" i="4" a="1"/>
  <c r="F13" i="4" a="1"/>
  <c r="L49" i="4" a="1"/>
  <c r="M24" i="4"/>
  <c r="M11" i="4"/>
  <c r="E11" i="4" s="1" a="1"/>
  <c r="M4" i="4"/>
  <c r="M7" i="4"/>
  <c r="M42" i="4"/>
  <c r="F4" i="4" a="1"/>
  <c r="T32" i="4" a="1"/>
  <c r="T40" i="4" a="1"/>
  <c r="O7" i="4" a="1"/>
  <c r="Q42" i="4" a="1"/>
  <c r="D32" i="4" a="1"/>
  <c r="R42" i="4" a="1"/>
  <c r="L40" i="4" a="1"/>
  <c r="O10" i="4" a="1"/>
  <c r="P40" i="4" a="1"/>
  <c r="P4" i="4" a="1"/>
  <c r="B10" i="4" a="1"/>
  <c r="M27" i="4"/>
  <c r="L27" i="4" s="1" a="1"/>
  <c r="M28" i="4"/>
  <c r="R28" i="4" a="1"/>
  <c r="B32" i="4" a="1"/>
  <c r="F46" i="4" a="1"/>
  <c r="T27" i="4" a="1"/>
  <c r="Q40" i="4" a="1"/>
  <c r="E28" i="4" a="1"/>
  <c r="O11" i="4" a="1"/>
  <c r="M20" i="4"/>
  <c r="B20" i="4" s="1" a="1"/>
  <c r="Q10" i="4" a="1"/>
  <c r="M36" i="4"/>
  <c r="F24" i="4" a="1"/>
  <c r="P46" i="4" a="1"/>
  <c r="R32" i="4" a="1"/>
  <c r="B49" i="4" a="1"/>
  <c r="E20" i="4" a="1"/>
  <c r="Q46" i="4" a="1"/>
  <c r="E32" i="4" a="1"/>
  <c r="T13" i="4" a="1"/>
  <c r="B40" i="4" a="1"/>
  <c r="R13" i="4" a="1"/>
  <c r="S40" i="4" a="1"/>
  <c r="B24" i="4" a="1"/>
  <c r="D24" i="4" a="1"/>
  <c r="F42" i="4" a="1"/>
  <c r="P11" i="4" a="1"/>
  <c r="D27" i="4" a="1"/>
  <c r="D42" i="4" a="1"/>
  <c r="P42" i="4" a="1"/>
  <c r="F49" i="4" a="1"/>
  <c r="P49" i="4" a="1"/>
  <c r="M22" i="4"/>
  <c r="M2" i="4"/>
  <c r="E27" i="4" a="1"/>
  <c r="M15" i="4"/>
  <c r="L11" i="4" a="1"/>
  <c r="P20" i="4" a="1"/>
  <c r="P36" i="4" a="1"/>
  <c r="F15" i="4" a="1"/>
  <c r="T4" i="4" a="1"/>
  <c r="L13" i="4" a="1"/>
  <c r="O20" i="4" a="1"/>
  <c r="R24" i="4" a="1"/>
  <c r="B7" i="4" a="1"/>
  <c r="L7" i="4" a="1"/>
  <c r="E4" i="4" a="1"/>
  <c r="R10" i="4" a="1"/>
  <c r="E10" i="4" a="1"/>
  <c r="D10" i="4" a="1"/>
  <c r="M38" i="4"/>
  <c r="R15" i="4" a="1"/>
  <c r="M31" i="4"/>
  <c r="S20" i="4" a="1"/>
  <c r="M14" i="4"/>
  <c r="M17" i="4"/>
  <c r="M37" i="4"/>
  <c r="F27" i="4" a="1"/>
  <c r="M47" i="4"/>
  <c r="M44" i="4"/>
  <c r="B46" i="4" a="1"/>
  <c r="M43" i="4"/>
  <c r="B15" i="4" a="1"/>
  <c r="S42" i="4" a="1"/>
  <c r="O37" i="4" a="1"/>
  <c r="F32" i="4" a="1"/>
  <c r="E43" i="4" a="1"/>
  <c r="L31" i="4" a="1"/>
  <c r="T42" i="4" a="1"/>
  <c r="F36" i="4" a="1"/>
  <c r="L2" i="4" a="1"/>
  <c r="P17" i="4" a="1"/>
  <c r="E49" i="4" a="1"/>
  <c r="B38" i="4" a="1"/>
  <c r="O13" i="4" a="1"/>
  <c r="R17" i="4" a="1"/>
  <c r="M39" i="4"/>
  <c r="M30" i="4"/>
  <c r="L14" i="4" a="1"/>
  <c r="L22" i="4" a="1"/>
  <c r="S7" i="4" a="1"/>
  <c r="R44" i="4" a="1"/>
  <c r="P47" i="4" a="1"/>
  <c r="B28" i="4" a="1"/>
  <c r="S13" i="4" a="1"/>
  <c r="B31" i="4" a="1"/>
  <c r="S24" i="4" a="1"/>
  <c r="L42" i="4" a="1"/>
  <c r="Q7" i="4" a="1"/>
  <c r="D31" i="4" a="1"/>
  <c r="E40" i="4" a="1"/>
  <c r="P28" i="4" a="1"/>
  <c r="E39" i="4" a="1"/>
  <c r="S32" i="4" a="1"/>
  <c r="T37" i="4" a="1"/>
  <c r="P14" i="4" a="1"/>
  <c r="B13" i="4" a="1"/>
  <c r="M9" i="4"/>
  <c r="M12" i="4"/>
  <c r="L24" i="4" a="1"/>
  <c r="R37" i="4" a="1"/>
  <c r="T15" i="4" a="1"/>
  <c r="L4" i="4" a="1"/>
  <c r="B44" i="4" a="1"/>
  <c r="R46" i="4" a="1"/>
  <c r="D46" i="4" a="1"/>
  <c r="R27" i="4" a="1"/>
  <c r="T14" i="4" a="1"/>
  <c r="O32" i="4" a="1"/>
  <c r="F47" i="4" a="1"/>
  <c r="D7" i="4" a="1"/>
  <c r="E13" i="4" a="1"/>
  <c r="D22" i="4" a="1"/>
  <c r="B11" i="4" a="1"/>
  <c r="L39" i="4" a="1"/>
  <c r="D40" i="4" a="1"/>
  <c r="F9" i="4" a="1"/>
  <c r="R31" i="4" a="1"/>
  <c r="B27" i="4" a="1"/>
  <c r="M41" i="4"/>
  <c r="M6" i="4"/>
  <c r="M45" i="4"/>
  <c r="M26" i="4"/>
  <c r="M35" i="4"/>
  <c r="L37" i="4" a="1"/>
  <c r="O27" i="4" a="1"/>
  <c r="P15" i="4" a="1"/>
  <c r="E41" i="4" a="1"/>
  <c r="B41" i="4" a="1"/>
  <c r="T24" i="4" a="1"/>
  <c r="S9" i="4" a="1"/>
  <c r="E7" i="4" a="1"/>
  <c r="O24" i="4" a="1"/>
  <c r="T49" i="4" a="1"/>
  <c r="O42" i="4" a="1"/>
  <c r="S15" i="4" a="1"/>
  <c r="E42" i="4" a="1"/>
  <c r="T22" i="4" a="1"/>
  <c r="B17" i="4" a="1"/>
  <c r="O17" i="4" a="1"/>
  <c r="E14" i="4" a="1"/>
  <c r="T12" i="4" a="1"/>
  <c r="E44" i="4" a="1"/>
  <c r="S27" i="4" a="1"/>
  <c r="R30" i="4" a="1"/>
  <c r="Q13" i="4" a="1"/>
  <c r="M21" i="4"/>
  <c r="R14" i="4" a="1"/>
  <c r="L32" i="4" a="1"/>
  <c r="T45" i="4" a="1"/>
  <c r="E9" i="4" a="1"/>
  <c r="R47" i="4" a="1"/>
  <c r="T41" i="4" a="1"/>
  <c r="O28" i="4" a="1"/>
  <c r="F28" i="4" a="1"/>
  <c r="P24" i="4" a="1"/>
  <c r="O39" i="4" a="1"/>
  <c r="D4" i="4" a="1"/>
  <c r="D15" i="4" a="1"/>
  <c r="L43" i="4" a="1"/>
  <c r="O14" i="4" a="1"/>
  <c r="T20" i="4" a="1"/>
  <c r="T11" i="4" a="1"/>
  <c r="D14" i="4" a="1"/>
  <c r="S11" i="4" a="1"/>
  <c r="E15" i="4" a="1"/>
  <c r="O46" i="4" a="1"/>
  <c r="Q36" i="4" a="1"/>
  <c r="O40" i="4" a="1"/>
  <c r="L20" i="4" a="1"/>
  <c r="E30" i="4" a="1"/>
  <c r="R20" i="4" a="1"/>
  <c r="P27" i="4" a="1"/>
  <c r="Q30" i="4" a="1"/>
  <c r="M5" i="4"/>
  <c r="F10" i="4" a="1"/>
  <c r="D2" i="4" a="1"/>
  <c r="M8" i="4"/>
  <c r="M29" i="4"/>
  <c r="E22" i="4" a="1"/>
  <c r="R26" i="4" a="1"/>
  <c r="S39" i="4" a="1"/>
  <c r="S17" i="4" a="1"/>
  <c r="S2" i="4" a="1"/>
  <c r="Q41" i="4" a="1"/>
  <c r="B47" i="4" a="1"/>
  <c r="R11" i="4" a="1"/>
  <c r="Q28" i="4" a="1"/>
  <c r="S35" i="4" a="1"/>
  <c r="Q26" i="4" a="1"/>
  <c r="L10" i="4" a="1"/>
  <c r="L9" i="4" a="1"/>
  <c r="Q4" i="4" a="1"/>
  <c r="E26" i="4" a="1"/>
  <c r="B26" i="4" a="1"/>
  <c r="D11" i="4" a="1"/>
  <c r="S37" i="4" a="1"/>
  <c r="D47" i="4" a="1"/>
  <c r="D43" i="4" a="1"/>
  <c r="D35" i="4" a="1"/>
  <c r="P5" i="4" a="1"/>
  <c r="O4" i="4" a="1"/>
  <c r="F22" i="4" a="1"/>
  <c r="S30" i="4" a="1"/>
  <c r="M25" i="4"/>
  <c r="M34" i="4"/>
  <c r="R7" i="4" a="1"/>
  <c r="F29" i="4" a="1"/>
  <c r="Q2" i="4" a="1"/>
  <c r="T9" i="4" a="1"/>
  <c r="D20" i="4" a="1"/>
  <c r="O35" i="4" a="1"/>
  <c r="D25" i="4" a="1"/>
  <c r="R38" i="4" a="1"/>
  <c r="D29" i="4" a="1"/>
  <c r="B30" i="4" a="1"/>
  <c r="O49" i="4" a="1"/>
  <c r="M23" i="4"/>
  <c r="M33" i="4"/>
  <c r="P10" i="4" a="1"/>
  <c r="T7" i="4" a="1"/>
  <c r="M48" i="4"/>
  <c r="F37" i="4" a="1"/>
  <c r="P39" i="4" a="1"/>
  <c r="L17" i="4" a="1"/>
  <c r="R36" i="4" a="1"/>
  <c r="R41" i="4" a="1"/>
  <c r="T10" i="4" a="1"/>
  <c r="Q21" i="4" a="1"/>
  <c r="T47" i="4" a="1"/>
  <c r="M3" i="4"/>
  <c r="F35" i="4" a="1"/>
  <c r="F26" i="4" a="1"/>
  <c r="S26" i="4" a="1"/>
  <c r="D9" i="4" a="1"/>
  <c r="S46" i="4" a="1"/>
  <c r="M18" i="4"/>
  <c r="E46" i="4" a="1"/>
  <c r="F40" i="4" a="1"/>
  <c r="S28" i="4" a="1"/>
  <c r="D17" i="4" a="1"/>
  <c r="E34" i="4" a="1"/>
  <c r="F41" i="4" a="1"/>
  <c r="E6" i="4" a="1"/>
  <c r="D30" i="4" a="1"/>
  <c r="F20" i="4" a="1"/>
  <c r="T30" i="4" a="1"/>
  <c r="T2" i="4" a="1"/>
  <c r="M19" i="4"/>
  <c r="M16" i="4"/>
  <c r="E36" i="4" a="1"/>
  <c r="T23" i="4" a="1"/>
  <c r="O41" i="4" a="1"/>
  <c r="D6" i="4" a="1"/>
  <c r="L8" i="4" a="1"/>
  <c r="O30" i="4" a="1"/>
  <c r="Q39" i="4" a="1"/>
  <c r="L23" i="4" a="1"/>
  <c r="R40" i="4" a="1"/>
  <c r="S29" i="4" a="1"/>
  <c r="T25" i="4" a="1"/>
  <c r="T44" i="4" a="1"/>
  <c r="R16" i="4" a="1"/>
  <c r="S43" i="4" a="1"/>
  <c r="F2" i="4" a="1"/>
  <c r="B45" i="4" a="1"/>
  <c r="R43" i="4" a="1"/>
  <c r="P13" i="4" a="1"/>
  <c r="D49" i="4" a="1"/>
  <c r="B42" i="4" a="1"/>
  <c r="R18" i="4" a="1"/>
  <c r="D39" i="4" a="1"/>
  <c r="D13" i="4" a="1"/>
  <c r="D19" i="4" a="1"/>
  <c r="T33" i="4" a="1"/>
  <c r="F21" i="4" a="1"/>
  <c r="R49" i="4" a="1"/>
  <c r="Q35" i="4" a="1"/>
  <c r="L47" i="4" a="1"/>
  <c r="O31" i="4" a="1"/>
  <c r="O47" i="4" a="1"/>
  <c r="O29" i="4" a="1"/>
  <c r="L3" i="4" a="1"/>
  <c r="L41" i="4" a="1"/>
  <c r="E48" i="4" a="1"/>
  <c r="B33" i="4" a="1"/>
  <c r="Q6" i="4" a="1"/>
  <c r="S10" i="4" a="1"/>
  <c r="F11" i="4" a="1"/>
  <c r="R4" i="4" a="1"/>
  <c r="Q24" i="4" a="1"/>
  <c r="E24" i="4" a="1"/>
  <c r="S4" i="4" a="1"/>
  <c r="B4" i="4" a="1"/>
  <c r="F7" i="4" a="1"/>
  <c r="P7" i="4" a="1"/>
  <c r="T28" i="4" a="1"/>
  <c r="D28" i="4" a="1"/>
  <c r="L28" i="4" a="1"/>
  <c r="T36" i="4" a="1"/>
  <c r="L36" i="4" a="1"/>
  <c r="O36" i="4" a="1"/>
  <c r="D36" i="4" a="1"/>
  <c r="S36" i="4" a="1"/>
  <c r="S22" i="4" a="1"/>
  <c r="P22" i="4" a="1"/>
  <c r="O22" i="4" a="1"/>
  <c r="B22" i="4" a="1"/>
  <c r="R22" i="4" a="1"/>
  <c r="R2" i="4" a="1"/>
  <c r="P2" i="4" a="1"/>
  <c r="B2" i="4" a="1"/>
  <c r="E2" i="4" a="1"/>
  <c r="O2" i="4" a="1"/>
  <c r="O15" i="4" a="1"/>
  <c r="L15" i="4" a="1"/>
  <c r="P38" i="4" a="1"/>
  <c r="L38" i="4" a="1"/>
  <c r="F38" i="4" a="1"/>
  <c r="T38" i="4" a="1"/>
  <c r="D38" i="4" a="1"/>
  <c r="O38" i="4" a="1"/>
  <c r="S38" i="4" a="1"/>
  <c r="S31" i="4" a="1"/>
  <c r="F31" i="4" a="1"/>
  <c r="E31" i="4" a="1"/>
  <c r="T31" i="4" a="1"/>
  <c r="P31" i="4" a="1"/>
  <c r="B14" i="4" a="1"/>
  <c r="F14" i="4" a="1"/>
  <c r="S14" i="4" a="1"/>
  <c r="E17" i="4" a="1"/>
  <c r="T17" i="4" a="1"/>
  <c r="Q17" i="4" a="1"/>
  <c r="F17" i="4" a="1"/>
  <c r="B37" i="4" a="1"/>
  <c r="Q37" i="4" a="1"/>
  <c r="P37" i="4" a="1"/>
  <c r="D37" i="4" a="1"/>
  <c r="E37" i="4" a="1"/>
  <c r="E47" i="4" a="1"/>
  <c r="Q47" i="4" a="1"/>
  <c r="S47" i="4" a="1"/>
  <c r="F44" i="4" a="1"/>
  <c r="D44" i="4" a="1"/>
  <c r="S44" i="4" a="1"/>
  <c r="Q44" i="4" a="1"/>
  <c r="O44" i="4" a="1"/>
  <c r="L44" i="4" a="1"/>
  <c r="P44" i="4" a="1"/>
  <c r="F43" i="4" a="1"/>
  <c r="O43" i="4" a="1"/>
  <c r="P43" i="4" a="1"/>
  <c r="T43" i="4" a="1"/>
  <c r="B43" i="4" a="1"/>
  <c r="Q43" i="4" a="1"/>
  <c r="B39" i="4" a="1"/>
  <c r="F39" i="4" a="1"/>
  <c r="T39" i="4" a="1"/>
  <c r="R39" i="4" a="1"/>
  <c r="F30" i="4" a="1"/>
  <c r="L30" i="4" a="1"/>
  <c r="P30" i="4" a="1"/>
  <c r="R9" i="4" a="1"/>
  <c r="Q9" i="4" a="1"/>
  <c r="O9" i="4" a="1"/>
  <c r="P9" i="4" a="1"/>
  <c r="B9" i="4" a="1"/>
  <c r="O12" i="4" a="1"/>
  <c r="P12" i="4" a="1"/>
  <c r="L12" i="4" a="1"/>
  <c r="R12" i="4" a="1"/>
  <c r="E12" i="4" a="1"/>
  <c r="D12" i="4" a="1"/>
  <c r="S12" i="4" a="1"/>
  <c r="Q12" i="4" a="1"/>
  <c r="B12" i="4" a="1"/>
  <c r="F12" i="4" a="1"/>
  <c r="S41" i="4" a="1"/>
  <c r="D41" i="4" a="1"/>
  <c r="P41" i="4" a="1"/>
  <c r="B6" i="4" a="1"/>
  <c r="O6" i="4" a="1"/>
  <c r="L6" i="4" a="1"/>
  <c r="T6" i="4" a="1"/>
  <c r="P6" i="4" a="1"/>
  <c r="S6" i="4" a="1"/>
  <c r="R6" i="4" a="1"/>
  <c r="F6" i="4" a="1"/>
  <c r="L45" i="4" a="1"/>
  <c r="P45" i="4" a="1"/>
  <c r="F45" i="4" a="1"/>
  <c r="S45" i="4" a="1"/>
  <c r="E45" i="4" a="1"/>
  <c r="D45" i="4" a="1"/>
  <c r="O45" i="4" a="1"/>
  <c r="R45" i="4" a="1"/>
  <c r="O26" i="4" a="1"/>
  <c r="L26" i="4" a="1"/>
  <c r="P26" i="4" a="1"/>
  <c r="T26" i="4" a="1"/>
  <c r="D26" i="4" a="1"/>
  <c r="E35" i="4" a="1"/>
  <c r="P35" i="4" a="1"/>
  <c r="T35" i="4" a="1"/>
  <c r="B35" i="4" a="1"/>
  <c r="L35" i="4" a="1"/>
  <c r="R35" i="4" a="1"/>
  <c r="O21" i="4" a="1"/>
  <c r="T21" i="4" a="1"/>
  <c r="D21" i="4" a="1"/>
  <c r="L21" i="4" a="1"/>
  <c r="P21" i="4" a="1"/>
  <c r="S21" i="4" a="1"/>
  <c r="R21" i="4" a="1"/>
  <c r="B21" i="4" a="1"/>
  <c r="E21" i="4" a="1"/>
  <c r="L5" i="4" a="1"/>
  <c r="T5" i="4" a="1"/>
  <c r="Q5" i="4" a="1"/>
  <c r="D5" i="4" a="1"/>
  <c r="S5" i="4" a="1"/>
  <c r="B5" i="4" a="1"/>
  <c r="E5" i="4" a="1"/>
  <c r="R5" i="4" a="1"/>
  <c r="O5" i="4" a="1"/>
  <c r="F5" i="4" a="1"/>
  <c r="R8" i="4" a="1"/>
  <c r="T8" i="4" a="1"/>
  <c r="D8" i="4" a="1"/>
  <c r="S8" i="4" a="1"/>
  <c r="B8" i="4" a="1"/>
  <c r="F8" i="4" a="1"/>
  <c r="O8" i="4" a="1"/>
  <c r="E8" i="4" a="1"/>
  <c r="B29" i="4" a="1"/>
  <c r="R29" i="4" a="1"/>
  <c r="E29" i="4" a="1"/>
  <c r="P29" i="4" a="1"/>
  <c r="T29" i="4" a="1"/>
  <c r="L29" i="4" a="1"/>
  <c r="Q29" i="4" a="1"/>
  <c r="P25" i="4" a="1"/>
  <c r="S25" i="4" a="1"/>
  <c r="F25" i="4" a="1"/>
  <c r="O25" i="4" a="1"/>
  <c r="R25" i="4" a="1"/>
  <c r="E25" i="4" a="1"/>
  <c r="B25" i="4" a="1"/>
  <c r="Q25" i="4" a="1"/>
  <c r="L25" i="4" a="1"/>
  <c r="D34" i="4" a="1"/>
  <c r="P34" i="4" a="1"/>
  <c r="O34" i="4" a="1"/>
  <c r="L34" i="4" a="1"/>
  <c r="Q34" i="4" a="1"/>
  <c r="F34" i="4" a="1"/>
  <c r="B34" i="4" a="1"/>
  <c r="R34" i="4" a="1"/>
  <c r="T34" i="4" a="1"/>
  <c r="O23" i="4" a="1"/>
  <c r="F23" i="4" a="1"/>
  <c r="R23" i="4" a="1"/>
  <c r="P23" i="4" a="1"/>
  <c r="E23" i="4" a="1"/>
  <c r="D23" i="4" a="1"/>
  <c r="B23" i="4" a="1"/>
  <c r="E33" i="4" a="1"/>
  <c r="P33" i="4" a="1"/>
  <c r="F33" i="4" a="1"/>
  <c r="S33" i="4" a="1"/>
  <c r="L33" i="4" a="1"/>
  <c r="D33" i="4" a="1"/>
  <c r="O33" i="4" a="1"/>
  <c r="R33" i="4" a="1"/>
  <c r="Q33" i="4" a="1"/>
  <c r="Q48" i="4" a="1"/>
  <c r="F48" i="4" a="1"/>
  <c r="S48" i="4" a="1"/>
  <c r="B48" i="4" a="1"/>
  <c r="O48" i="4" a="1"/>
  <c r="D48" i="4" a="1"/>
  <c r="L48" i="4" a="1"/>
  <c r="T48" i="4" a="1"/>
  <c r="R48" i="4" a="1"/>
  <c r="P48" i="4" a="1"/>
  <c r="R3" i="4" a="1"/>
  <c r="D3" i="4" a="1"/>
  <c r="T3" i="4" a="1"/>
  <c r="P3" i="4" a="1"/>
  <c r="F3" i="4" a="1"/>
  <c r="B3" i="4" a="1"/>
  <c r="O3" i="4" a="1"/>
  <c r="S3" i="4" a="1"/>
  <c r="E3" i="4" a="1"/>
  <c r="F18" i="4" a="1"/>
  <c r="L18" i="4" a="1"/>
  <c r="E18" i="4" a="1"/>
  <c r="B18" i="4" a="1"/>
  <c r="O18" i="4" a="1"/>
  <c r="P18" i="4" a="1"/>
  <c r="D18" i="4" a="1"/>
  <c r="S18" i="4" a="1"/>
  <c r="Q18" i="4" a="1"/>
  <c r="O19" i="4" a="1"/>
  <c r="S19" i="4" a="1"/>
  <c r="T19" i="4" a="1"/>
  <c r="B19" i="4" a="1"/>
  <c r="L19" i="4" a="1"/>
  <c r="R19" i="4" a="1"/>
  <c r="P19" i="4" a="1"/>
  <c r="F19" i="4" a="1"/>
  <c r="L16" i="4" a="1"/>
  <c r="E16" i="4" a="1"/>
  <c r="D16" i="4" a="1"/>
  <c r="F16" i="4" a="1"/>
  <c r="P16" i="4" a="1"/>
  <c r="Q16" i="4" a="1"/>
  <c r="S16" i="4" a="1"/>
  <c r="O16" i="4" a="1"/>
  <c r="B16" i="4" a="1"/>
  <c r="B16" i="4" l="1"/>
  <c r="O16" i="4"/>
  <c r="N16" i="4" s="1" a="1"/>
  <c r="N16" i="4" s="1"/>
  <c r="S16" i="4"/>
  <c r="Q16" i="4"/>
  <c r="AD16" i="4" s="1"/>
  <c r="P16" i="4"/>
  <c r="AC16" i="4" s="1"/>
  <c r="F16" i="4"/>
  <c r="D16" i="4"/>
  <c r="E16" i="4"/>
  <c r="L16" i="4"/>
  <c r="F19" i="4"/>
  <c r="P19" i="4"/>
  <c r="R19" i="4"/>
  <c r="L19" i="4"/>
  <c r="B19" i="4"/>
  <c r="T19" i="4"/>
  <c r="AF19" i="4" s="1"/>
  <c r="S19" i="4"/>
  <c r="AE19" i="4" s="1"/>
  <c r="O19" i="4"/>
  <c r="Q18" i="4"/>
  <c r="AD18" i="4" s="1"/>
  <c r="S18" i="4"/>
  <c r="D18" i="4"/>
  <c r="P18" i="4"/>
  <c r="Z18" i="4" s="1"/>
  <c r="O18" i="4"/>
  <c r="N18" i="4" s="1" a="1"/>
  <c r="N18" i="4" s="1"/>
  <c r="B18" i="4"/>
  <c r="E18" i="4"/>
  <c r="L18" i="4"/>
  <c r="F18" i="4"/>
  <c r="E3" i="4"/>
  <c r="S3" i="4"/>
  <c r="AE3" i="4" s="1"/>
  <c r="O3" i="4"/>
  <c r="B3" i="4"/>
  <c r="F3" i="4"/>
  <c r="P3" i="4"/>
  <c r="AC3" i="4" s="1"/>
  <c r="T3" i="4"/>
  <c r="AF3" i="4" s="1"/>
  <c r="D3" i="4"/>
  <c r="R3" i="4"/>
  <c r="P48" i="4"/>
  <c r="AC48" i="4" s="1"/>
  <c r="R48" i="4"/>
  <c r="T48" i="4"/>
  <c r="AF48" i="4" s="1"/>
  <c r="L48" i="4"/>
  <c r="D48" i="4"/>
  <c r="O48" i="4"/>
  <c r="B48" i="4"/>
  <c r="S48" i="4"/>
  <c r="F48" i="4"/>
  <c r="Q48" i="4"/>
  <c r="AD48" i="4" s="1"/>
  <c r="Q33" i="4"/>
  <c r="AD33" i="4" s="1"/>
  <c r="R33" i="4"/>
  <c r="O33" i="4"/>
  <c r="D33" i="4"/>
  <c r="L33" i="4"/>
  <c r="S33" i="4"/>
  <c r="AE33" i="4" s="1"/>
  <c r="F33" i="4"/>
  <c r="P33" i="4"/>
  <c r="AC33" i="4" s="1"/>
  <c r="E33" i="4"/>
  <c r="B23" i="4"/>
  <c r="D23" i="4"/>
  <c r="E23" i="4"/>
  <c r="P23" i="4"/>
  <c r="R23" i="4"/>
  <c r="F23" i="4"/>
  <c r="O23" i="4"/>
  <c r="N23" i="4" s="1" a="1"/>
  <c r="N23" i="4" s="1"/>
  <c r="T34" i="4"/>
  <c r="AF34" i="4" s="1"/>
  <c r="R34" i="4"/>
  <c r="B34" i="4"/>
  <c r="F34" i="4"/>
  <c r="Q34" i="4"/>
  <c r="AD34" i="4" s="1"/>
  <c r="L34" i="4"/>
  <c r="O34" i="4"/>
  <c r="P34" i="4"/>
  <c r="AC34" i="4" s="1"/>
  <c r="D34" i="4"/>
  <c r="L25" i="4"/>
  <c r="Q25" i="4"/>
  <c r="AD25" i="4" s="1"/>
  <c r="B25" i="4"/>
  <c r="E25" i="4"/>
  <c r="R25" i="4"/>
  <c r="O25" i="4"/>
  <c r="N25" i="4" s="1" a="1"/>
  <c r="N25" i="4" s="1"/>
  <c r="F25" i="4"/>
  <c r="S25" i="4"/>
  <c r="AE25" i="4" s="1"/>
  <c r="P25" i="4"/>
  <c r="Q29" i="4"/>
  <c r="AD29" i="4" s="1"/>
  <c r="L29" i="4"/>
  <c r="T29" i="4"/>
  <c r="AF29" i="4" s="1"/>
  <c r="P29" i="4"/>
  <c r="E29" i="4"/>
  <c r="R29" i="4"/>
  <c r="B29" i="4"/>
  <c r="E8" i="4"/>
  <c r="O8" i="4"/>
  <c r="F8" i="4"/>
  <c r="B8" i="4"/>
  <c r="S8" i="4"/>
  <c r="D8" i="4"/>
  <c r="T8" i="4"/>
  <c r="AF8" i="4" s="1"/>
  <c r="R8" i="4"/>
  <c r="F5" i="4"/>
  <c r="O5" i="4"/>
  <c r="R5" i="4"/>
  <c r="E5" i="4"/>
  <c r="B5" i="4"/>
  <c r="S5" i="4"/>
  <c r="D5" i="4"/>
  <c r="Q5" i="4"/>
  <c r="AD5" i="4" s="1"/>
  <c r="T5" i="4"/>
  <c r="AF5" i="4" s="1"/>
  <c r="L5" i="4"/>
  <c r="E21" i="4"/>
  <c r="B21" i="4"/>
  <c r="R21" i="4"/>
  <c r="S21" i="4"/>
  <c r="AE21" i="4" s="1"/>
  <c r="P21" i="4"/>
  <c r="AC21" i="4" s="1"/>
  <c r="L21" i="4"/>
  <c r="D21" i="4"/>
  <c r="T21" i="4"/>
  <c r="AF21" i="4" s="1"/>
  <c r="O21" i="4"/>
  <c r="R35" i="4"/>
  <c r="L35" i="4"/>
  <c r="B35" i="4"/>
  <c r="T35" i="4"/>
  <c r="AF35" i="4" s="1"/>
  <c r="P35" i="4"/>
  <c r="AC35" i="4" s="1"/>
  <c r="E35" i="4"/>
  <c r="D26" i="4"/>
  <c r="T26" i="4"/>
  <c r="AF26" i="4" s="1"/>
  <c r="P26" i="4"/>
  <c r="L26" i="4"/>
  <c r="O26" i="4"/>
  <c r="R45" i="4"/>
  <c r="O45" i="4"/>
  <c r="D45" i="4"/>
  <c r="E45" i="4"/>
  <c r="S45" i="4"/>
  <c r="F45" i="4"/>
  <c r="P45" i="4"/>
  <c r="L45" i="4"/>
  <c r="F6" i="4"/>
  <c r="R6" i="4"/>
  <c r="S6" i="4"/>
  <c r="AE6" i="4" s="1"/>
  <c r="P6" i="4"/>
  <c r="AC6" i="4" s="1"/>
  <c r="T6" i="4"/>
  <c r="AF6" i="4" s="1"/>
  <c r="L6" i="4"/>
  <c r="O6" i="4"/>
  <c r="B6" i="4"/>
  <c r="P41" i="4"/>
  <c r="AC41" i="4" s="1"/>
  <c r="D41" i="4"/>
  <c r="S41" i="4"/>
  <c r="F12" i="4"/>
  <c r="B12" i="4"/>
  <c r="Q12" i="4"/>
  <c r="AD12" i="4" s="1"/>
  <c r="S12" i="4"/>
  <c r="D12" i="4"/>
  <c r="E12" i="4"/>
  <c r="R12" i="4"/>
  <c r="L12" i="4"/>
  <c r="P12" i="4"/>
  <c r="Z12" i="4" s="1"/>
  <c r="O12" i="4"/>
  <c r="B9" i="4"/>
  <c r="P9" i="4"/>
  <c r="O9" i="4"/>
  <c r="Q9" i="4"/>
  <c r="AD9" i="4" s="1"/>
  <c r="R9" i="4"/>
  <c r="P30" i="4"/>
  <c r="L30" i="4"/>
  <c r="F30" i="4"/>
  <c r="R39" i="4"/>
  <c r="T39" i="4"/>
  <c r="AF39" i="4" s="1"/>
  <c r="F39" i="4"/>
  <c r="B39" i="4"/>
  <c r="Q43" i="4"/>
  <c r="AD43" i="4" s="1"/>
  <c r="B43" i="4"/>
  <c r="T43" i="4"/>
  <c r="AF43" i="4" s="1"/>
  <c r="P43" i="4"/>
  <c r="O43" i="4"/>
  <c r="F43" i="4"/>
  <c r="P44" i="4"/>
  <c r="AC44" i="4" s="1"/>
  <c r="L44" i="4"/>
  <c r="O44" i="4"/>
  <c r="Q44" i="4"/>
  <c r="AD44" i="4" s="1"/>
  <c r="S44" i="4"/>
  <c r="X44" i="4" s="1"/>
  <c r="D44" i="4"/>
  <c r="F44" i="4"/>
  <c r="S47" i="4"/>
  <c r="X47" i="4" s="1"/>
  <c r="Q47" i="4"/>
  <c r="AD47" i="4" s="1"/>
  <c r="E47" i="4"/>
  <c r="E37" i="4"/>
  <c r="D37" i="4"/>
  <c r="P37" i="4"/>
  <c r="Z37" i="4" s="1"/>
  <c r="Q37" i="4"/>
  <c r="AD37" i="4" s="1"/>
  <c r="B37" i="4"/>
  <c r="F17" i="4"/>
  <c r="Q17" i="4"/>
  <c r="AD17" i="4" s="1"/>
  <c r="T17" i="4"/>
  <c r="AF17" i="4" s="1"/>
  <c r="E17" i="4"/>
  <c r="S14" i="4"/>
  <c r="AE14" i="4" s="1"/>
  <c r="F14" i="4"/>
  <c r="B14" i="4"/>
  <c r="P31" i="4"/>
  <c r="Z31" i="4" s="1"/>
  <c r="T31" i="4"/>
  <c r="AF31" i="4" s="1"/>
  <c r="E31" i="4"/>
  <c r="F31" i="4"/>
  <c r="S31" i="4"/>
  <c r="X31" i="4" s="1"/>
  <c r="S38" i="4"/>
  <c r="AE38" i="4" s="1"/>
  <c r="O38" i="4"/>
  <c r="N38" i="4" s="1" a="1"/>
  <c r="N38" i="4" s="1"/>
  <c r="D38" i="4"/>
  <c r="T38" i="4"/>
  <c r="AF38" i="4" s="1"/>
  <c r="F38" i="4"/>
  <c r="L38" i="4"/>
  <c r="P38" i="4"/>
  <c r="AC38" i="4" s="1"/>
  <c r="L15" i="4"/>
  <c r="O15" i="4"/>
  <c r="O2" i="4"/>
  <c r="E2" i="4"/>
  <c r="B2" i="4"/>
  <c r="P2" i="4"/>
  <c r="AC2" i="4" s="1"/>
  <c r="R2" i="4"/>
  <c r="R22" i="4"/>
  <c r="B22" i="4"/>
  <c r="O22" i="4"/>
  <c r="N22" i="4" s="1" a="1"/>
  <c r="P22" i="4"/>
  <c r="Z22" i="4" s="1"/>
  <c r="S22" i="4"/>
  <c r="S36" i="4"/>
  <c r="D36" i="4"/>
  <c r="O36" i="4"/>
  <c r="L36" i="4"/>
  <c r="T36" i="4"/>
  <c r="AF36" i="4" s="1"/>
  <c r="L28" i="4"/>
  <c r="D28" i="4"/>
  <c r="T28" i="4"/>
  <c r="AF28" i="4" s="1"/>
  <c r="P7" i="4"/>
  <c r="AC7" i="4" s="1"/>
  <c r="F7" i="4"/>
  <c r="B4" i="4"/>
  <c r="S4" i="4"/>
  <c r="E24" i="4"/>
  <c r="Q24" i="4"/>
  <c r="AD24" i="4" s="1"/>
  <c r="L47" i="4"/>
  <c r="Q35" i="4"/>
  <c r="AD35" i="4" s="1"/>
  <c r="R49" i="4"/>
  <c r="F21" i="4"/>
  <c r="T33" i="4"/>
  <c r="AF33" i="4" s="1"/>
  <c r="D19" i="4"/>
  <c r="D13" i="4"/>
  <c r="D39" i="4"/>
  <c r="R18" i="4"/>
  <c r="B42" i="4"/>
  <c r="D49" i="4"/>
  <c r="P13" i="4"/>
  <c r="R43" i="4"/>
  <c r="B45" i="4"/>
  <c r="F2" i="4"/>
  <c r="S43" i="4"/>
  <c r="AE43" i="4" s="1"/>
  <c r="R16" i="4"/>
  <c r="T44" i="4"/>
  <c r="AF44" i="4" s="1"/>
  <c r="T25" i="4"/>
  <c r="AF25" i="4" s="1"/>
  <c r="S29" i="4"/>
  <c r="AE29" i="4" s="1"/>
  <c r="R40" i="4"/>
  <c r="L23" i="4"/>
  <c r="Q39" i="4"/>
  <c r="AD39" i="4" s="1"/>
  <c r="O30" i="4"/>
  <c r="L8" i="4"/>
  <c r="D6" i="4"/>
  <c r="O41" i="4"/>
  <c r="T23" i="4"/>
  <c r="AF23" i="4" s="1"/>
  <c r="E36" i="4"/>
  <c r="T2" i="4"/>
  <c r="AF2" i="4" s="1"/>
  <c r="T30" i="4"/>
  <c r="AF30" i="4" s="1"/>
  <c r="F20" i="4"/>
  <c r="D30" i="4"/>
  <c r="E6" i="4"/>
  <c r="F41" i="4"/>
  <c r="E34" i="4"/>
  <c r="D17" i="4"/>
  <c r="S28" i="4"/>
  <c r="X28" i="4" s="1"/>
  <c r="F40" i="4"/>
  <c r="E46" i="4"/>
  <c r="S46" i="4"/>
  <c r="X46" i="4" s="1"/>
  <c r="D9" i="4"/>
  <c r="S26" i="4"/>
  <c r="F26" i="4"/>
  <c r="F35" i="4"/>
  <c r="T47" i="4"/>
  <c r="AF47" i="4" s="1"/>
  <c r="Q21" i="4"/>
  <c r="AD21" i="4" s="1"/>
  <c r="T10" i="4"/>
  <c r="AF10" i="4" s="1"/>
  <c r="R41" i="4"/>
  <c r="R36" i="4"/>
  <c r="L17" i="4"/>
  <c r="P39" i="4"/>
  <c r="F37" i="4"/>
  <c r="T7" i="4"/>
  <c r="AF7" i="4" s="1"/>
  <c r="P10" i="4"/>
  <c r="AC10" i="4" s="1"/>
  <c r="O49" i="4"/>
  <c r="B30" i="4"/>
  <c r="D29" i="4"/>
  <c r="R38" i="4"/>
  <c r="D25" i="4"/>
  <c r="O35" i="4"/>
  <c r="D20" i="4"/>
  <c r="T9" i="4"/>
  <c r="AF9" i="4" s="1"/>
  <c r="Q2" i="4"/>
  <c r="AD2" i="4" s="1"/>
  <c r="F29" i="4"/>
  <c r="R7" i="4"/>
  <c r="S30" i="4"/>
  <c r="F22" i="4"/>
  <c r="O4" i="4"/>
  <c r="P5" i="4"/>
  <c r="AC5" i="4" s="1"/>
  <c r="D35" i="4"/>
  <c r="D43" i="4"/>
  <c r="D47" i="4"/>
  <c r="S37" i="4"/>
  <c r="D11" i="4"/>
  <c r="B26" i="4"/>
  <c r="E26" i="4"/>
  <c r="Q4" i="4"/>
  <c r="AD4" i="4" s="1"/>
  <c r="L9" i="4"/>
  <c r="L10" i="4"/>
  <c r="Q26" i="4"/>
  <c r="AD26" i="4" s="1"/>
  <c r="S35" i="4"/>
  <c r="Q28" i="4"/>
  <c r="AD28" i="4" s="1"/>
  <c r="R11" i="4"/>
  <c r="B47" i="4"/>
  <c r="Q41" i="4"/>
  <c r="AD41" i="4" s="1"/>
  <c r="S2" i="4"/>
  <c r="X2" i="4" s="1"/>
  <c r="S17" i="4"/>
  <c r="S39" i="4"/>
  <c r="AE39" i="4" s="1"/>
  <c r="R26" i="4"/>
  <c r="E22" i="4"/>
  <c r="D2" i="4"/>
  <c r="F10" i="4"/>
  <c r="Q30" i="4"/>
  <c r="AD30" i="4" s="1"/>
  <c r="P27" i="4"/>
  <c r="AC27" i="4" s="1"/>
  <c r="R20" i="4"/>
  <c r="E30" i="4"/>
  <c r="L20" i="4"/>
  <c r="O40" i="4"/>
  <c r="Q36" i="4"/>
  <c r="AD36" i="4" s="1"/>
  <c r="O46" i="4"/>
  <c r="E15" i="4"/>
  <c r="S11" i="4"/>
  <c r="AE11" i="4" s="1"/>
  <c r="D14" i="4"/>
  <c r="T11" i="4"/>
  <c r="AF11" i="4" s="1"/>
  <c r="T20" i="4"/>
  <c r="AF20" i="4" s="1"/>
  <c r="O14" i="4"/>
  <c r="L43" i="4"/>
  <c r="D15" i="4"/>
  <c r="D4" i="4"/>
  <c r="O39" i="4"/>
  <c r="N39" i="4" s="1" a="1"/>
  <c r="N39" i="4" s="1"/>
  <c r="P24" i="4"/>
  <c r="Z24" i="4" s="1"/>
  <c r="F28" i="4"/>
  <c r="O28" i="4"/>
  <c r="T41" i="4"/>
  <c r="AF41" i="4" s="1"/>
  <c r="R47" i="4"/>
  <c r="E9" i="4"/>
  <c r="T45" i="4"/>
  <c r="AF45" i="4" s="1"/>
  <c r="L32" i="4"/>
  <c r="R14" i="4"/>
  <c r="Q13" i="4"/>
  <c r="AD13" i="4" s="1"/>
  <c r="R30" i="4"/>
  <c r="S27" i="4"/>
  <c r="AE27" i="4" s="1"/>
  <c r="E44" i="4"/>
  <c r="T12" i="4"/>
  <c r="AF12" i="4" s="1"/>
  <c r="E14" i="4"/>
  <c r="O17" i="4"/>
  <c r="N17" i="4" s="1" a="1"/>
  <c r="N17" i="4" s="1"/>
  <c r="B17" i="4"/>
  <c r="T22" i="4"/>
  <c r="AF22" i="4" s="1"/>
  <c r="E42" i="4"/>
  <c r="S15" i="4"/>
  <c r="AE15" i="4" s="1"/>
  <c r="O42" i="4"/>
  <c r="T49" i="4"/>
  <c r="AF49" i="4" s="1"/>
  <c r="O24" i="4"/>
  <c r="N24" i="4" s="1" a="1"/>
  <c r="N24" i="4" s="1"/>
  <c r="E7" i="4"/>
  <c r="S9" i="4"/>
  <c r="AE9" i="4" s="1"/>
  <c r="T24" i="4"/>
  <c r="AF24" i="4" s="1"/>
  <c r="B41" i="4"/>
  <c r="E41" i="4"/>
  <c r="P15" i="4"/>
  <c r="Z15" i="4" s="1"/>
  <c r="O27" i="4"/>
  <c r="L37" i="4"/>
  <c r="B27" i="4"/>
  <c r="R31" i="4"/>
  <c r="F9" i="4"/>
  <c r="D40" i="4"/>
  <c r="L39" i="4"/>
  <c r="B11" i="4"/>
  <c r="D22" i="4"/>
  <c r="E13" i="4"/>
  <c r="D7" i="4"/>
  <c r="F47" i="4"/>
  <c r="O32" i="4"/>
  <c r="T14" i="4"/>
  <c r="AF14" i="4" s="1"/>
  <c r="R27" i="4"/>
  <c r="D46" i="4"/>
  <c r="R46" i="4"/>
  <c r="B44" i="4"/>
  <c r="L4" i="4"/>
  <c r="T15" i="4"/>
  <c r="AF15" i="4" s="1"/>
  <c r="R37" i="4"/>
  <c r="L24" i="4"/>
  <c r="B13" i="4"/>
  <c r="P14" i="4"/>
  <c r="AC14" i="4" s="1"/>
  <c r="T37" i="4"/>
  <c r="AF37" i="4" s="1"/>
  <c r="S32" i="4"/>
  <c r="AE32" i="4" s="1"/>
  <c r="E39" i="4"/>
  <c r="P28" i="4"/>
  <c r="Z28" i="4" s="1"/>
  <c r="E40" i="4"/>
  <c r="D31" i="4"/>
  <c r="Q7" i="4"/>
  <c r="AD7" i="4" s="1"/>
  <c r="L42" i="4"/>
  <c r="S24" i="4"/>
  <c r="AE24" i="4" s="1"/>
  <c r="B31" i="4"/>
  <c r="S13" i="4"/>
  <c r="AE13" i="4" s="1"/>
  <c r="B28" i="4"/>
  <c r="P47" i="4"/>
  <c r="AC47" i="4" s="1"/>
  <c r="R44" i="4"/>
  <c r="S7" i="4"/>
  <c r="AE7" i="4" s="1"/>
  <c r="L22" i="4"/>
  <c r="L14" i="4"/>
  <c r="R17" i="4"/>
  <c r="O13" i="4"/>
  <c r="B38" i="4"/>
  <c r="E49" i="4"/>
  <c r="P17" i="4"/>
  <c r="L2" i="4"/>
  <c r="F36" i="4"/>
  <c r="T42" i="4"/>
  <c r="AF42" i="4" s="1"/>
  <c r="L31" i="4"/>
  <c r="E43" i="4"/>
  <c r="F32" i="4"/>
  <c r="O37" i="4"/>
  <c r="N37" i="4" s="1" a="1"/>
  <c r="N37" i="4" s="1"/>
  <c r="S42" i="4"/>
  <c r="AE42" i="4" s="1"/>
  <c r="B15" i="4"/>
  <c r="B46" i="4"/>
  <c r="F27" i="4"/>
  <c r="S20" i="4"/>
  <c r="X20" i="4" s="1"/>
  <c r="R15" i="4"/>
  <c r="D10" i="4"/>
  <c r="E10" i="4"/>
  <c r="R10" i="4"/>
  <c r="E4" i="4"/>
  <c r="L7" i="4"/>
  <c r="B7" i="4"/>
  <c r="R24" i="4"/>
  <c r="O20" i="4"/>
  <c r="N20" i="4" s="1" a="1"/>
  <c r="N20" i="4" s="1"/>
  <c r="L13" i="4"/>
  <c r="T4" i="4"/>
  <c r="AF4" i="4" s="1"/>
  <c r="F15" i="4"/>
  <c r="P36" i="4"/>
  <c r="AC36" i="4" s="1"/>
  <c r="P20" i="4"/>
  <c r="AC20" i="4" s="1"/>
  <c r="L11" i="4"/>
  <c r="E27" i="4"/>
  <c r="P49" i="4"/>
  <c r="AC49" i="4" s="1"/>
  <c r="F49" i="4"/>
  <c r="P42" i="4"/>
  <c r="Z42" i="4" s="1"/>
  <c r="D42" i="4"/>
  <c r="D27" i="4"/>
  <c r="P11" i="4"/>
  <c r="AC11" i="4" s="1"/>
  <c r="F42" i="4"/>
  <c r="D24" i="4"/>
  <c r="B24" i="4"/>
  <c r="S40" i="4"/>
  <c r="R13" i="4"/>
  <c r="B40" i="4"/>
  <c r="T13" i="4"/>
  <c r="AF13" i="4" s="1"/>
  <c r="E32" i="4"/>
  <c r="Q46" i="4"/>
  <c r="AD46" i="4" s="1"/>
  <c r="E20" i="4"/>
  <c r="B49" i="4"/>
  <c r="R32" i="4"/>
  <c r="P46" i="4"/>
  <c r="AC46" i="4" s="1"/>
  <c r="F24" i="4"/>
  <c r="Q10" i="4"/>
  <c r="AD10" i="4" s="1"/>
  <c r="B20" i="4"/>
  <c r="O11" i="4"/>
  <c r="N11" i="4" s="1" a="1"/>
  <c r="N11" i="4" s="1"/>
  <c r="E28" i="4"/>
  <c r="Q40" i="4"/>
  <c r="AD40" i="4" s="1"/>
  <c r="T27" i="4"/>
  <c r="AF27" i="4" s="1"/>
  <c r="F46" i="4"/>
  <c r="B32" i="4"/>
  <c r="R28" i="4"/>
  <c r="L27" i="4"/>
  <c r="B10" i="4"/>
  <c r="P4" i="4"/>
  <c r="Z4" i="4" s="1"/>
  <c r="P40" i="4"/>
  <c r="Z40" i="4" s="1"/>
  <c r="O10" i="4"/>
  <c r="L40" i="4"/>
  <c r="R42" i="4"/>
  <c r="D32" i="4"/>
  <c r="Q42" i="4"/>
  <c r="AD42" i="4" s="1"/>
  <c r="O7" i="4"/>
  <c r="T40" i="4"/>
  <c r="AF40" i="4" s="1"/>
  <c r="T32" i="4"/>
  <c r="AF32" i="4" s="1"/>
  <c r="F4" i="4"/>
  <c r="E11" i="4"/>
  <c r="L49" i="4"/>
  <c r="F13" i="4"/>
  <c r="Q32" i="4"/>
  <c r="AD32" i="4" s="1"/>
  <c r="S49" i="4"/>
  <c r="AE49" i="4" s="1"/>
  <c r="P32" i="4"/>
  <c r="AC32" i="4" s="1"/>
  <c r="L46" i="4"/>
  <c r="L41" i="4"/>
  <c r="L3" i="4"/>
  <c r="R4" i="4"/>
  <c r="F11" i="4"/>
  <c r="B33" i="4"/>
  <c r="Q6" i="4"/>
  <c r="AD6" i="4" s="1"/>
  <c r="O47" i="4"/>
  <c r="S10" i="4"/>
  <c r="N22" i="4"/>
  <c r="O31" i="4"/>
  <c r="E48" i="4"/>
  <c r="O29" i="4"/>
  <c r="Z19" i="4"/>
  <c r="AC19" i="4"/>
  <c r="AE22" i="4"/>
  <c r="X22" i="4"/>
  <c r="Z11" i="4"/>
  <c r="X37" i="4"/>
  <c r="AE37" i="4"/>
  <c r="X12" i="4"/>
  <c r="AE12" i="4"/>
  <c r="AE44" i="4"/>
  <c r="AC43" i="4"/>
  <c r="X7" i="4"/>
  <c r="AE8" i="4"/>
  <c r="X8" i="4"/>
  <c r="AC31" i="4"/>
  <c r="AE47" i="4"/>
  <c r="AC25" i="4"/>
  <c r="AC17" i="4"/>
  <c r="AC29" i="4"/>
  <c r="AE30" i="4"/>
  <c r="X18" i="4"/>
  <c r="AE18" i="4"/>
  <c r="AC15" i="4"/>
  <c r="AE36" i="4"/>
  <c r="X36" i="4"/>
  <c r="AC23" i="4"/>
  <c r="Z23" i="4"/>
  <c r="AC13" i="4"/>
  <c r="AE48" i="4"/>
  <c r="AC26" i="4"/>
  <c r="AC9" i="4"/>
  <c r="X16" i="4"/>
  <c r="AE16" i="4"/>
  <c r="AE5" i="4"/>
  <c r="Z14" i="4"/>
  <c r="AE26" i="4"/>
  <c r="X42" i="4"/>
  <c r="AE35" i="4"/>
  <c r="X35" i="4"/>
  <c r="X24" i="4"/>
  <c r="AC18" i="4"/>
  <c r="AC39" i="4"/>
  <c r="Z45" i="4"/>
  <c r="AC45" i="4"/>
  <c r="X45" i="4"/>
  <c r="AE45" i="4"/>
  <c r="AC37" i="4"/>
  <c r="N19" i="4" a="1"/>
  <c r="N48" i="4" a="1"/>
  <c r="N21" i="4" a="1"/>
  <c r="N12" i="4" a="1"/>
  <c r="N4" i="4" a="1"/>
  <c r="N42" i="4" a="1"/>
  <c r="B36" i="4" a="1"/>
  <c r="N43" i="4" a="1"/>
  <c r="N41" i="4" a="1"/>
  <c r="T18" i="4" a="1"/>
  <c r="S23" i="4" a="1"/>
  <c r="N46" i="4" a="1"/>
  <c r="N27" i="4" a="1"/>
  <c r="N31" i="4" a="1"/>
  <c r="N2" i="4" a="1"/>
  <c r="N35" i="4" a="1"/>
  <c r="P8" i="4" a="1"/>
  <c r="N6" i="4" a="1"/>
  <c r="N49" i="4" a="1"/>
  <c r="N26" i="4" a="1"/>
  <c r="N9" i="4" a="1"/>
  <c r="N36" i="4" a="1"/>
  <c r="N13" i="4" a="1"/>
  <c r="N7" i="4" a="1"/>
  <c r="N29" i="4" a="1"/>
  <c r="T16" i="4" a="1"/>
  <c r="E38" i="4" a="1"/>
  <c r="N40" i="4" a="1"/>
  <c r="N34" i="4" a="1"/>
  <c r="N14" i="4" a="1"/>
  <c r="N3" i="4" a="1"/>
  <c r="N45" i="4" a="1"/>
  <c r="N44" i="4" a="1"/>
  <c r="E19" i="4" a="1"/>
  <c r="S34" i="4" a="1"/>
  <c r="N32" i="4" a="1"/>
  <c r="N28" i="4" a="1"/>
  <c r="N10" i="4" a="1"/>
  <c r="T46" i="4" a="1"/>
  <c r="N15" i="4" a="1"/>
  <c r="N30" i="4" a="1"/>
  <c r="N33" i="4" a="1"/>
  <c r="N8" i="4" a="1"/>
  <c r="N5" i="4" a="1"/>
  <c r="N47" i="4" a="1"/>
  <c r="Z20" i="4" l="1"/>
  <c r="X17" i="4"/>
  <c r="Z5" i="4"/>
  <c r="Z46" i="4"/>
  <c r="Z27" i="4"/>
  <c r="Z49" i="4"/>
  <c r="Z47" i="4"/>
  <c r="Z36" i="4"/>
  <c r="Z34" i="4"/>
  <c r="Z9" i="4"/>
  <c r="Z33" i="4"/>
  <c r="Z38" i="4"/>
  <c r="AE46" i="4"/>
  <c r="X40" i="4"/>
  <c r="Z30" i="4"/>
  <c r="X41" i="4"/>
  <c r="Z48" i="4"/>
  <c r="X15" i="4"/>
  <c r="Z44" i="4"/>
  <c r="X21" i="4"/>
  <c r="AE17" i="4"/>
  <c r="Z43" i="4"/>
  <c r="AC28" i="4"/>
  <c r="Z26" i="4"/>
  <c r="Z3" i="4"/>
  <c r="AE40" i="4"/>
  <c r="Z10" i="4"/>
  <c r="X5" i="4"/>
  <c r="AE2" i="4"/>
  <c r="X19" i="4"/>
  <c r="AE20" i="4"/>
  <c r="X25" i="4"/>
  <c r="X11" i="4"/>
  <c r="AC42" i="4"/>
  <c r="Z29" i="4"/>
  <c r="X4" i="4"/>
  <c r="Z41" i="4"/>
  <c r="X43" i="4"/>
  <c r="X33" i="4"/>
  <c r="Z35" i="4"/>
  <c r="X26" i="4"/>
  <c r="X49" i="4"/>
  <c r="X32" i="4"/>
  <c r="Z2" i="4"/>
  <c r="X30" i="4"/>
  <c r="X13" i="4"/>
  <c r="X9" i="4"/>
  <c r="Z32" i="4"/>
  <c r="AE31" i="4"/>
  <c r="AC30" i="4"/>
  <c r="X14" i="4"/>
  <c r="X29" i="4"/>
  <c r="AE41" i="4"/>
  <c r="AC12" i="4"/>
  <c r="Z39" i="4"/>
  <c r="AE28" i="4"/>
  <c r="Z13" i="4"/>
  <c r="Z16" i="4"/>
  <c r="X38" i="4"/>
  <c r="Z21" i="4"/>
  <c r="X3" i="4"/>
  <c r="Z17" i="4"/>
  <c r="N5" i="4"/>
  <c r="N8" i="4"/>
  <c r="N33" i="4"/>
  <c r="N30" i="4"/>
  <c r="N15" i="4"/>
  <c r="T46" i="4"/>
  <c r="AF46" i="4" s="1"/>
  <c r="N10" i="4"/>
  <c r="N28" i="4"/>
  <c r="N32" i="4"/>
  <c r="S34" i="4"/>
  <c r="E19" i="4"/>
  <c r="H10" i="4" s="1"/>
  <c r="N44" i="4"/>
  <c r="N45" i="4"/>
  <c r="N3" i="4"/>
  <c r="N14" i="4"/>
  <c r="N34" i="4"/>
  <c r="N40" i="4"/>
  <c r="E38" i="4"/>
  <c r="T16" i="4"/>
  <c r="AF16" i="4" s="1"/>
  <c r="N7" i="4"/>
  <c r="N13" i="4"/>
  <c r="N36" i="4"/>
  <c r="N9" i="4"/>
  <c r="N26" i="4"/>
  <c r="N49" i="4"/>
  <c r="N6" i="4"/>
  <c r="P8" i="4"/>
  <c r="N35" i="4"/>
  <c r="N2" i="4"/>
  <c r="N27" i="4"/>
  <c r="N46" i="4"/>
  <c r="S23" i="4"/>
  <c r="T18" i="4"/>
  <c r="AF18" i="4" s="1"/>
  <c r="N41" i="4"/>
  <c r="N43" i="4"/>
  <c r="B36" i="4"/>
  <c r="N42" i="4"/>
  <c r="N4" i="4"/>
  <c r="N12" i="4"/>
  <c r="N21" i="4"/>
  <c r="N48" i="4"/>
  <c r="N19" i="4"/>
  <c r="AC22" i="4"/>
  <c r="AE4" i="4"/>
  <c r="Z7" i="4"/>
  <c r="Z25" i="4"/>
  <c r="X27" i="4"/>
  <c r="X39" i="4"/>
  <c r="X48" i="4"/>
  <c r="AC4" i="4"/>
  <c r="AC40" i="4"/>
  <c r="AC24" i="4"/>
  <c r="G19" i="4"/>
  <c r="G47" i="4"/>
  <c r="G24" i="4"/>
  <c r="G39" i="4"/>
  <c r="H2" i="4"/>
  <c r="G44" i="4"/>
  <c r="G10" i="4"/>
  <c r="G13" i="4"/>
  <c r="H3" i="4"/>
  <c r="G26" i="4"/>
  <c r="H34" i="4"/>
  <c r="G30" i="4"/>
  <c r="G23" i="4"/>
  <c r="H21" i="4"/>
  <c r="G28" i="4"/>
  <c r="G3" i="4"/>
  <c r="G7" i="4"/>
  <c r="G34" i="4"/>
  <c r="G42" i="4"/>
  <c r="G6" i="4"/>
  <c r="H33" i="4"/>
  <c r="H15" i="4"/>
  <c r="G16" i="4"/>
  <c r="G15" i="4"/>
  <c r="G21" i="4"/>
  <c r="H12" i="4"/>
  <c r="G36" i="4"/>
  <c r="G20" i="4"/>
  <c r="G9" i="4"/>
  <c r="H11" i="4"/>
  <c r="G32" i="4"/>
  <c r="H17" i="4"/>
  <c r="H43" i="4"/>
  <c r="G8" i="4"/>
  <c r="G45" i="4"/>
  <c r="G46" i="4"/>
  <c r="G37" i="4"/>
  <c r="X6" i="4"/>
  <c r="H5" i="4"/>
  <c r="Z6" i="4"/>
  <c r="H49" i="4"/>
  <c r="H23" i="4"/>
  <c r="H19" i="4"/>
  <c r="H26" i="4"/>
  <c r="H44" i="4"/>
  <c r="H22" i="4"/>
  <c r="H41" i="4"/>
  <c r="H28" i="4"/>
  <c r="H16" i="4"/>
  <c r="H31" i="4"/>
  <c r="H6" i="4"/>
  <c r="H18" i="4"/>
  <c r="H14" i="4"/>
  <c r="H35" i="4"/>
  <c r="G14" i="4"/>
  <c r="H4" i="4"/>
  <c r="H39" i="4"/>
  <c r="H46" i="4"/>
  <c r="G2" i="4"/>
  <c r="G40" i="4"/>
  <c r="G33" i="4"/>
  <c r="H30" i="4"/>
  <c r="G31" i="4"/>
  <c r="H29" i="4"/>
  <c r="G38" i="4"/>
  <c r="G48" i="4"/>
  <c r="G27" i="4"/>
  <c r="G5" i="4"/>
  <c r="G29" i="4"/>
  <c r="G18" i="4"/>
  <c r="G41" i="4"/>
  <c r="G35" i="4"/>
  <c r="G22" i="4"/>
  <c r="G4" i="4"/>
  <c r="G43" i="4"/>
  <c r="G25" i="4"/>
  <c r="G17" i="4"/>
  <c r="G49" i="4"/>
  <c r="G12" i="4"/>
  <c r="N47" i="4"/>
  <c r="N31" i="4"/>
  <c r="N29" i="4"/>
  <c r="W15" i="4"/>
  <c r="AB15" i="4"/>
  <c r="U15" i="4"/>
  <c r="Y15" i="4"/>
  <c r="Y45" i="4"/>
  <c r="U45" i="4"/>
  <c r="AB45" i="4"/>
  <c r="W45" i="4"/>
  <c r="AE10" i="4"/>
  <c r="X10" i="4"/>
  <c r="AB30" i="4"/>
  <c r="W30" i="4"/>
  <c r="U30" i="4"/>
  <c r="Y30" i="4"/>
  <c r="Y6" i="4"/>
  <c r="U6" i="4"/>
  <c r="W6" i="4"/>
  <c r="AB6" i="4"/>
  <c r="H48" i="4"/>
  <c r="AB41" i="4"/>
  <c r="W41" i="4"/>
  <c r="U41" i="4"/>
  <c r="Y41" i="4"/>
  <c r="AB33" i="4"/>
  <c r="W33" i="4"/>
  <c r="U33" i="4"/>
  <c r="Y33" i="4"/>
  <c r="Y37" i="4"/>
  <c r="AB37" i="4"/>
  <c r="U37" i="4"/>
  <c r="W37" i="4"/>
  <c r="AB11" i="4"/>
  <c r="Y11" i="4"/>
  <c r="W11" i="4"/>
  <c r="U11" i="4"/>
  <c r="U27" i="4"/>
  <c r="AB27" i="4"/>
  <c r="W27" i="4"/>
  <c r="Y27" i="4"/>
  <c r="W44" i="4"/>
  <c r="U44" i="4"/>
  <c r="Y44" i="4"/>
  <c r="AB44" i="4"/>
  <c r="Y48" i="4"/>
  <c r="W48" i="4"/>
  <c r="AB48" i="4"/>
  <c r="U48" i="4"/>
  <c r="U40" i="4"/>
  <c r="Y40" i="4"/>
  <c r="AB40" i="4"/>
  <c r="W40" i="4"/>
  <c r="AB32" i="4"/>
  <c r="Y32" i="4"/>
  <c r="U32" i="4"/>
  <c r="W32" i="4"/>
  <c r="Y14" i="4"/>
  <c r="U14" i="4"/>
  <c r="AB14" i="4"/>
  <c r="W14" i="4"/>
  <c r="W25" i="4"/>
  <c r="U25" i="4"/>
  <c r="AB25" i="4"/>
  <c r="Y25" i="4"/>
  <c r="AB5" i="4"/>
  <c r="W5" i="4"/>
  <c r="U5" i="4"/>
  <c r="Y5" i="4"/>
  <c r="U24" i="4"/>
  <c r="AB24" i="4"/>
  <c r="Y24" i="4"/>
  <c r="W24" i="4"/>
  <c r="AB12" i="4"/>
  <c r="Y12" i="4"/>
  <c r="W12" i="4"/>
  <c r="U12" i="4"/>
  <c r="AB34" i="4"/>
  <c r="W34" i="4"/>
  <c r="Y34" i="4"/>
  <c r="U34" i="4"/>
  <c r="AB43" i="4"/>
  <c r="W43" i="4"/>
  <c r="Y43" i="4"/>
  <c r="U43" i="4"/>
  <c r="Y9" i="4"/>
  <c r="U9" i="4"/>
  <c r="W9" i="4"/>
  <c r="AB9" i="4"/>
  <c r="U42" i="4"/>
  <c r="W42" i="4"/>
  <c r="AB42" i="4"/>
  <c r="Y42" i="4"/>
  <c r="Y21" i="4"/>
  <c r="U21" i="4"/>
  <c r="W21" i="4"/>
  <c r="AB21" i="4"/>
  <c r="W26" i="4"/>
  <c r="Y26" i="4"/>
  <c r="AB26" i="4"/>
  <c r="U26" i="4"/>
  <c r="W39" i="4"/>
  <c r="AB39" i="4"/>
  <c r="Y39" i="4"/>
  <c r="U39" i="4"/>
  <c r="AB13" i="4"/>
  <c r="U13" i="4"/>
  <c r="Y13" i="4"/>
  <c r="W13" i="4"/>
  <c r="Y8" i="4"/>
  <c r="U8" i="4"/>
  <c r="AB8" i="4"/>
  <c r="W8" i="4"/>
  <c r="Y19" i="4"/>
  <c r="W19" i="4"/>
  <c r="U19" i="4"/>
  <c r="AB19" i="4"/>
  <c r="W17" i="4"/>
  <c r="AB17" i="4"/>
  <c r="U17" i="4"/>
  <c r="Y17" i="4"/>
  <c r="W49" i="4"/>
  <c r="AB49" i="4"/>
  <c r="U49" i="4"/>
  <c r="Y49" i="4"/>
  <c r="Y23" i="4"/>
  <c r="AB23" i="4"/>
  <c r="U23" i="4"/>
  <c r="W23" i="4"/>
  <c r="G11" i="4"/>
  <c r="AB3" i="4"/>
  <c r="W3" i="4"/>
  <c r="U3" i="4"/>
  <c r="Y3" i="4"/>
  <c r="U18" i="4"/>
  <c r="Y18" i="4"/>
  <c r="W18" i="4"/>
  <c r="AB18" i="4"/>
  <c r="U2" i="4"/>
  <c r="AB2" i="4"/>
  <c r="Y2" i="4"/>
  <c r="W2" i="4"/>
  <c r="W20" i="4"/>
  <c r="Y20" i="4"/>
  <c r="AB20" i="4"/>
  <c r="U20" i="4"/>
  <c r="Y4" i="4"/>
  <c r="U4" i="4"/>
  <c r="AB4" i="4"/>
  <c r="W4" i="4"/>
  <c r="U7" i="4"/>
  <c r="W7" i="4"/>
  <c r="AB7" i="4"/>
  <c r="Y7" i="4"/>
  <c r="W22" i="4"/>
  <c r="U22" i="4"/>
  <c r="Y22" i="4"/>
  <c r="AB22" i="4"/>
  <c r="AB46" i="4"/>
  <c r="W46" i="4"/>
  <c r="Y46" i="4"/>
  <c r="U46" i="4"/>
  <c r="W36" i="4"/>
  <c r="U36" i="4"/>
  <c r="AB36" i="4"/>
  <c r="Y36" i="4"/>
  <c r="W28" i="4"/>
  <c r="Y28" i="4"/>
  <c r="U28" i="4"/>
  <c r="AB28" i="4"/>
  <c r="Y35" i="4"/>
  <c r="AB35" i="4"/>
  <c r="U35" i="4"/>
  <c r="W35" i="4"/>
  <c r="AB16" i="4"/>
  <c r="U16" i="4"/>
  <c r="Y16" i="4"/>
  <c r="W16" i="4"/>
  <c r="U10" i="4"/>
  <c r="AB10" i="4"/>
  <c r="Y10" i="4"/>
  <c r="W10" i="4"/>
  <c r="U38" i="4"/>
  <c r="AB38" i="4"/>
  <c r="Y38" i="4"/>
  <c r="W38" i="4"/>
  <c r="H42" i="4" l="1"/>
  <c r="H7" i="4"/>
  <c r="H8" i="4"/>
  <c r="H13" i="4"/>
  <c r="H38" i="4"/>
  <c r="H9" i="4"/>
  <c r="H27" i="4"/>
  <c r="H37" i="4"/>
  <c r="H20" i="4"/>
  <c r="H25" i="4"/>
  <c r="H47" i="4"/>
  <c r="H40" i="4"/>
  <c r="H45" i="4"/>
  <c r="H32" i="4"/>
  <c r="H24" i="4"/>
  <c r="H36" i="4"/>
  <c r="X23" i="4"/>
  <c r="AE23" i="4"/>
  <c r="AC8" i="4"/>
  <c r="Z8" i="4"/>
  <c r="X34" i="4"/>
  <c r="AE34" i="4"/>
  <c r="U29" i="4"/>
  <c r="W29" i="4"/>
  <c r="AB29" i="4"/>
  <c r="Y29" i="4"/>
  <c r="W31" i="4"/>
  <c r="AB31" i="4"/>
  <c r="U31" i="4"/>
  <c r="Y31" i="4"/>
  <c r="AB47" i="4"/>
  <c r="W47" i="4"/>
  <c r="U47" i="4"/>
  <c r="Y4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tc={4E0586D1-04A1-45BE-A97A-AE7A28BA013C}</author>
    <author>tc={427A01BF-4CD9-4B5F-8124-6C159B1071A2}</author>
    <author>tc={88BDF140-9DD5-40D1-BB2B-40ED5A504A0F}</author>
    <author>tc={CB2EFB19-048C-4EC1-86A8-829775D8DA61}</author>
    <author>tc={4370906B-62C1-4014-BC78-7520D35783CE}</author>
    <author>tc={DE893880-C833-4E37-A64F-33C65F45A2EA}</author>
    <author>tc={26ABCD24-2C34-47C7-9093-FFA54BF9AB1D}</author>
    <author>tc={571ACD43-A750-4446-A951-301C1F457EC5}</author>
  </authors>
  <commentList>
    <comment ref="N1" authorId="0" shapeId="0" xr:uid="{4E0586D1-04A1-45BE-A97A-AE7A28BA013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Datum eerste mail naar wettelijk vertegenwoordiger. Status komt uit overzicht VZVZ. </t>
      </text>
    </comment>
    <comment ref="P1" authorId="1" shapeId="0" xr:uid="{427A01BF-4CD9-4B5F-8124-6C159B1071A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Datum tweede mail naar wettelijk vertegenwoordiger. Status komt uit overzicht VZVZ. 
</t>
      </text>
    </comment>
    <comment ref="Q1" authorId="2" shapeId="0" xr:uid="{88BDF140-9DD5-40D1-BB2B-40ED5A504A0F}">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Zijn de overeenkomsten getekend. Status komt uit overzicht VZVZ. 
</t>
      </text>
    </comment>
    <comment ref="S1" authorId="3" shapeId="0" xr:uid="{CB2EFB19-048C-4EC1-86A8-829775D8DA6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Datum waarop zorgverlener is aangesloten op en gemigreerd naar Mitz. Status komt uit overzicht VZVZ. </t>
      </text>
    </comment>
    <comment ref="T1" authorId="4" shapeId="0" xr:uid="{4370906B-62C1-4014-BC78-7520D35783C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Zorgverlener heeft aangegeven niet mee te willen doen. Status komt uit overzicht VZVZ. </t>
      </text>
    </comment>
    <comment ref="W1" authorId="5" shapeId="0" xr:uid="{DE893880-C833-4E37-A64F-33C65F45A2EA}">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Waarde 1 als op een of andere manier het contact met de zorgverlener loopt (of heeft gelopen). </t>
      </text>
    </comment>
    <comment ref="X1" authorId="6" shapeId="0" xr:uid="{26ABCD24-2C34-47C7-9093-FFA54BF9AB1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Aantal dagen sinds dat er getekend is en voor de migratie. </t>
      </text>
    </comment>
    <comment ref="AA1" authorId="7" shapeId="0" xr:uid="{571ACD43-A750-4446-A951-301C1F457EC5}">
      <text>
        <t>[Opmerkingenthread]
U kunt deze opmerkingenthread lezen in uw versie van Excel. Eventuele wijzigingen aan de thread gaan echter verloren als het bestand wordt geopend in een nieuwere versie van Excel. Meer informatie: https://go.microsoft.com/fwlink/?linkid=870924
Opmerking:
    Deze en volgende kolommen zijn sommatie t.b.v. draaitabellen.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<sst xmlns="http://schemas.openxmlformats.org/spreadsheetml/2006/main" count="5876" uniqueCount="2365">
  <si>
    <t>URA</t>
  </si>
  <si>
    <t>OrganisatieNaam</t>
  </si>
  <si>
    <t>Koepel</t>
  </si>
  <si>
    <t>Zorgverlenertype</t>
  </si>
  <si>
    <t>BezoekAdresregel</t>
  </si>
  <si>
    <t>BezoekAdres_Postcode</t>
  </si>
  <si>
    <t>BezoekAdres_Plaatsnaam</t>
  </si>
  <si>
    <t>XIS_Pakket</t>
  </si>
  <si>
    <t>Mail 1</t>
  </si>
  <si>
    <t>Opmerking</t>
  </si>
  <si>
    <t>Totaal</t>
  </si>
  <si>
    <t>Aantal mail 1</t>
  </si>
  <si>
    <t>Aantal mail 2</t>
  </si>
  <si>
    <t>Aantal getekend</t>
  </si>
  <si>
    <t>Aantal gemigreerd</t>
  </si>
  <si>
    <t>FMMU B.V.</t>
  </si>
  <si>
    <t>Onbekend</t>
  </si>
  <si>
    <t>Huisartsenpraktijk</t>
  </si>
  <si>
    <t>UTRECHT</t>
  </si>
  <si>
    <t>Topicus Zorg</t>
  </si>
  <si>
    <t>Spoed Live EPD</t>
  </si>
  <si>
    <t>Huisartsenpraktijk Orionlaan</t>
  </si>
  <si>
    <t>Unicum</t>
  </si>
  <si>
    <t>BILTHOVEN</t>
  </si>
  <si>
    <t>Huisartsenpraktijk de Beuk</t>
  </si>
  <si>
    <t>RegiozorgNU</t>
  </si>
  <si>
    <t>HealthConnected</t>
  </si>
  <si>
    <t>Huisarts</t>
  </si>
  <si>
    <t>Huisartsenpraktijk De Heuvelink</t>
  </si>
  <si>
    <t>Huisartsenmaatschap Hogeveen en Verhoef</t>
  </si>
  <si>
    <t>MIJDRECHT</t>
  </si>
  <si>
    <t>E.W. Thurkow</t>
  </si>
  <si>
    <t>A.J.J. Link</t>
  </si>
  <si>
    <t>Huisartsenpraktijk Kompier</t>
  </si>
  <si>
    <t>Huisartsenpraktijk Wilnis</t>
  </si>
  <si>
    <t>F. Drost</t>
  </si>
  <si>
    <t>Huisartsenpraktijk Bronkhorst</t>
  </si>
  <si>
    <t>Huisartsenpraktijk Klein Alenvelt</t>
  </si>
  <si>
    <t>Huisartsenpraktijk Puntenburg</t>
  </si>
  <si>
    <t>Huisartsenpraktijk Schure</t>
  </si>
  <si>
    <t>Huisartspraktijk de Trouwe Wachter</t>
  </si>
  <si>
    <t>Huisartsenpraktijk De Meent</t>
  </si>
  <si>
    <t>iSOFT Nederland B.V.</t>
  </si>
  <si>
    <t>Microhis</t>
  </si>
  <si>
    <t>Huisartsenpraktijk Marepark</t>
  </si>
  <si>
    <t>Huisartsenpraktijk A.J. Klein Ikkink</t>
  </si>
  <si>
    <t>S.W.L. Kamermans</t>
  </si>
  <si>
    <t>Huisartsenpraktijk de Angstel</t>
  </si>
  <si>
    <t>J.M.C.G. Jenkins</t>
  </si>
  <si>
    <t>WOERDEN</t>
  </si>
  <si>
    <t>Maatschap Praktijk Catharijnesingel</t>
  </si>
  <si>
    <t>Huisartsenpraktijk Nijdam</t>
  </si>
  <si>
    <t>Pharmapartners</t>
  </si>
  <si>
    <t>Medicom</t>
  </si>
  <si>
    <t>Huisartsenpraktijk de Hogewoerd</t>
  </si>
  <si>
    <t>Huisartsenmaatschap Linschoten</t>
  </si>
  <si>
    <t>M.G. Verhoef</t>
  </si>
  <si>
    <t>MAARSSEN</t>
  </si>
  <si>
    <t>P. Vroon Huisartspraktijk</t>
  </si>
  <si>
    <t>Zenderstraat 109</t>
  </si>
  <si>
    <t>1223DT</t>
  </si>
  <si>
    <t>HILVERSUM</t>
  </si>
  <si>
    <t>Maatschap Cozijnsen en Bouman</t>
  </si>
  <si>
    <t>WERKHOVEN</t>
  </si>
  <si>
    <t>Huisartsen Schilderskwartier</t>
  </si>
  <si>
    <t>Huisartsenpraktijk Kievitstraat</t>
  </si>
  <si>
    <t>Huisarts S. Sluis</t>
  </si>
  <si>
    <t>Huisartsenpraktijk Oosterhof &amp; Vernooij</t>
  </si>
  <si>
    <t>Huisartsenpraktijk Reigerskamp</t>
  </si>
  <si>
    <t>M.C. Smits</t>
  </si>
  <si>
    <t>F. Blonk</t>
  </si>
  <si>
    <t>HOUTEN</t>
  </si>
  <si>
    <t>Mts. Huisartsenpraktijk Van Haren Kienhuis Reitsma Zonneveld</t>
  </si>
  <si>
    <t>J.N.J. Sleijffers</t>
  </si>
  <si>
    <t>L. Tijchon</t>
  </si>
  <si>
    <t>Huisartsenpraktijk De Leijen</t>
  </si>
  <si>
    <t>Heuvelrug Medisch Centrum</t>
  </si>
  <si>
    <t>DOORN</t>
  </si>
  <si>
    <t>Maatschap Huisartsen de Schans</t>
  </si>
  <si>
    <t>NIEUWEGEIN</t>
  </si>
  <si>
    <t>E.W. van de Beek</t>
  </si>
  <si>
    <t>ZEIST</t>
  </si>
  <si>
    <t>L. van Eijk</t>
  </si>
  <si>
    <t>DEN DOLDER</t>
  </si>
  <si>
    <t>Huisartsenpraktijk Achterberg</t>
  </si>
  <si>
    <t>Huisartsenpraktijk Voermans</t>
  </si>
  <si>
    <t>Heikens &amp; Broeder, Huisartsen Zorgplein Zuid</t>
  </si>
  <si>
    <t>M.H. Krabbe</t>
  </si>
  <si>
    <t>SOESTERBERG</t>
  </si>
  <si>
    <t>Maatschap Huisartsenpraktijk Stroes-Lems</t>
  </si>
  <si>
    <t>DRIEBERGEN-RIJSENBURG</t>
  </si>
  <si>
    <t>Huisartsenpraktijk Aanen/ van Miltenburg</t>
  </si>
  <si>
    <t>Huisartsenpraktijk Wagenaar B.V.</t>
  </si>
  <si>
    <t>Heideweg 246</t>
  </si>
  <si>
    <t>3825ZM</t>
  </si>
  <si>
    <t>AMERSFOORT</t>
  </si>
  <si>
    <t>Tetra B.V.</t>
  </si>
  <si>
    <t>Bricks Huisarts</t>
  </si>
  <si>
    <t>Huisartsenpraktijk Ouwehand en van Poppel</t>
  </si>
  <si>
    <t>C. van Wincoop</t>
  </si>
  <si>
    <t>R.H.A. Wennekes</t>
  </si>
  <si>
    <t>P.C. de Vries</t>
  </si>
  <si>
    <t>Huisartsenpraktijk Hodes en van Beek</t>
  </si>
  <si>
    <t>Huisarts Homeruslaan Muller</t>
  </si>
  <si>
    <t>M.N. van der Sluijs</t>
  </si>
  <si>
    <t>Zandweg 10</t>
  </si>
  <si>
    <t>3962EC</t>
  </si>
  <si>
    <t>WIJK BIJ DUURSTEDE</t>
  </si>
  <si>
    <t>Huisartsenpraktijk Schipper</t>
  </si>
  <si>
    <t>L.M. van der Straten</t>
  </si>
  <si>
    <t>3527GB</t>
  </si>
  <si>
    <t>Huisartsenpraktijk De Soester</t>
  </si>
  <si>
    <t>Prins Hendriklaan 70</t>
  </si>
  <si>
    <t>3761 DX</t>
  </si>
  <si>
    <t>SOEST</t>
  </si>
  <si>
    <t>Huisartsenpraktijk Rijnsweerd</t>
  </si>
  <si>
    <t>Huisartsenpraktijk Wildemansteeg</t>
  </si>
  <si>
    <t>Wildemansteeg 1</t>
  </si>
  <si>
    <t>3961AP</t>
  </si>
  <si>
    <t>H. Boerma</t>
  </si>
  <si>
    <t>Huisartsenpraktijk Odijk</t>
  </si>
  <si>
    <t>Annette Clara Gisolf</t>
  </si>
  <si>
    <t>Prins Bernhardweg 69</t>
  </si>
  <si>
    <t>3991DE</t>
  </si>
  <si>
    <t>Huisartsenpraktijk Ossendrijver &amp; Peucker</t>
  </si>
  <si>
    <t>E. van Rooij</t>
  </si>
  <si>
    <t>Dukdalf 1 a</t>
  </si>
  <si>
    <t>3961LA</t>
  </si>
  <si>
    <t>Huisartsenpraktijk Cothen</t>
  </si>
  <si>
    <t>Van Beeck Calkoenstraat 27</t>
  </si>
  <si>
    <t>3945CC</t>
  </si>
  <si>
    <t>COTHEN</t>
  </si>
  <si>
    <t>Huisartsenpraktijk Voorwijk</t>
  </si>
  <si>
    <t>Birkastraat 123</t>
  </si>
  <si>
    <t>3962BP</t>
  </si>
  <si>
    <t>EMC Molenzoom</t>
  </si>
  <si>
    <t>De Molen 83</t>
  </si>
  <si>
    <t>3995AW</t>
  </si>
  <si>
    <t>Huisartsenpraktijk De Vuurtoren</t>
  </si>
  <si>
    <t>Maertensplein 98 a</t>
  </si>
  <si>
    <t>3738GR</t>
  </si>
  <si>
    <t>MAARTENSDIJK</t>
  </si>
  <si>
    <t>S.W. Eijsbouts</t>
  </si>
  <si>
    <t>Huisartsenpraktijk Deijns de Goede</t>
  </si>
  <si>
    <t>Huisartsenpraktijk 't Steyn</t>
  </si>
  <si>
    <t>Eiteren 15</t>
  </si>
  <si>
    <t>3401PS</t>
  </si>
  <si>
    <t>IJSSELSTEIN</t>
  </si>
  <si>
    <t>Huisartsenpraktijk Ewoud en Elisabeth</t>
  </si>
  <si>
    <t>Gansfortstraat 6</t>
  </si>
  <si>
    <t>3961CR</t>
  </si>
  <si>
    <t>Huisartsenpraktijk De Weegbree</t>
  </si>
  <si>
    <t>Jan van der Heydenweg 350</t>
  </si>
  <si>
    <t>3401RJ</t>
  </si>
  <si>
    <t xml:space="preserve">IJSSELSTEIN </t>
  </si>
  <si>
    <t>CompuGroup Medical Nederland (CGM)</t>
  </si>
  <si>
    <t>CGM Huisarts</t>
  </si>
  <si>
    <t>Huisartsenpraktijk Glennhof</t>
  </si>
  <si>
    <t>Marinus Vermeerplein 2</t>
  </si>
  <si>
    <t>3402HZ</t>
  </si>
  <si>
    <t>De Poort</t>
  </si>
  <si>
    <t>De Ametisthof</t>
  </si>
  <si>
    <t>M. van Ginkel</t>
  </si>
  <si>
    <t>3962 EC</t>
  </si>
  <si>
    <t>T. Wouters</t>
  </si>
  <si>
    <t>Hof van Batenstein 4</t>
  </si>
  <si>
    <t>4131 HC</t>
  </si>
  <si>
    <t>VIANEN</t>
  </si>
  <si>
    <t>Huisartsenpraktijk Kamerik</t>
  </si>
  <si>
    <t>Huisartsenpraktijk Harmelen</t>
  </si>
  <si>
    <t>HARMELEN</t>
  </si>
  <si>
    <t>Huisartsenpraktijk het Zand</t>
  </si>
  <si>
    <t>Huisartsenpraktijk Huijbers en Nijhuis</t>
  </si>
  <si>
    <t>Stigter, huisarts</t>
  </si>
  <si>
    <t>Huisartspraktijk Dukatenburg</t>
  </si>
  <si>
    <t>A.A. Aukema</t>
  </si>
  <si>
    <t>M. Nasseri</t>
  </si>
  <si>
    <t>Huisartsen Lexmond</t>
  </si>
  <si>
    <t>Huisartsenpraktijk Langbroek</t>
  </si>
  <si>
    <t>Maatschap Huisartsen Gezondheidscentrum De Bilt</t>
  </si>
  <si>
    <t>Henrica van Erpweg 2</t>
  </si>
  <si>
    <t>3732BG</t>
  </si>
  <si>
    <t>DE BILT</t>
  </si>
  <si>
    <t>A.A. van Vollevelde</t>
  </si>
  <si>
    <t>Huisartsenpraktijk Rutgers en de Joode</t>
  </si>
  <si>
    <t>Tollenslaan 32</t>
  </si>
  <si>
    <t>3702GV</t>
  </si>
  <si>
    <t>M. Brandt</t>
  </si>
  <si>
    <t>Dolderseweg 57 a</t>
  </si>
  <si>
    <t>3734BB</t>
  </si>
  <si>
    <t>Huisartsenpraktijk De Potgieter</t>
  </si>
  <si>
    <t>R.M.J.M. van Kuppevelt</t>
  </si>
  <si>
    <t>Huisartsenpraktijk de Back &amp; de Jong</t>
  </si>
  <si>
    <t>Henrica van Erpweg 2 e</t>
  </si>
  <si>
    <t>Van Lennep Huisartsenpraktijk</t>
  </si>
  <si>
    <t>3972VA</t>
  </si>
  <si>
    <t>Huisartspraktijk Hoog Kanje</t>
  </si>
  <si>
    <t>S.J. Wiersma</t>
  </si>
  <si>
    <t>M.H.J.L. Pannekoek</t>
  </si>
  <si>
    <t>huisartsenpraktijkdoorn</t>
  </si>
  <si>
    <t>Dokters zonder Eind</t>
  </si>
  <si>
    <t>HAP Bilthoven Noord</t>
  </si>
  <si>
    <t>Rubenslaan 1 E-1</t>
  </si>
  <si>
    <t>3723BM</t>
  </si>
  <si>
    <t>Huisartsenpraktijk Hoef en Haag</t>
  </si>
  <si>
    <t>R.G. Mülder</t>
  </si>
  <si>
    <t>Schippersdreef 2 d</t>
  </si>
  <si>
    <t>F.L. Kramer</t>
  </si>
  <si>
    <t>Schippersdreef 2 c</t>
  </si>
  <si>
    <t>Y.C.Y. Suijker</t>
  </si>
  <si>
    <t>Schippersdreef 2 b</t>
  </si>
  <si>
    <t>P.J.A. Bruens - van Ballegooijen</t>
  </si>
  <si>
    <t>Huisartsenpraktijk van Grondelle en Littooij</t>
  </si>
  <si>
    <t>Huisartsenpraktijk Franssens en Hassink-Franke</t>
  </si>
  <si>
    <t>Laan van Broekhuijzen 10</t>
  </si>
  <si>
    <t>3981XB</t>
  </si>
  <si>
    <t>BUNNIK</t>
  </si>
  <si>
    <t>R.W.J. van der Heijden</t>
  </si>
  <si>
    <t>Kroostweg 43</t>
  </si>
  <si>
    <t>3704EB</t>
  </si>
  <si>
    <t>Huisartsenpraktijk Boas en Valkenburg</t>
  </si>
  <si>
    <t>Ursulinenhof 3</t>
  </si>
  <si>
    <t>4133DA</t>
  </si>
  <si>
    <t>Huisartsenpraktijk Beatrixplantsoen</t>
  </si>
  <si>
    <t>3411DA</t>
  </si>
  <si>
    <t>LOPIK</t>
  </si>
  <si>
    <t>Huisartsenpraktijk Maarn-Maarsbergen</t>
  </si>
  <si>
    <t>Raadhuislaan 3</t>
  </si>
  <si>
    <t>3951CH</t>
  </si>
  <si>
    <t>MAARN</t>
  </si>
  <si>
    <t>A.H.E.M. van Kessel</t>
  </si>
  <si>
    <t>Huisartsenpraktijk Lopik</t>
  </si>
  <si>
    <t>Beatrixplantsoen 1 b</t>
  </si>
  <si>
    <t>D. Groot</t>
  </si>
  <si>
    <t>Huisartsenpraktijk Galecop</t>
  </si>
  <si>
    <t>Thorbeckepark 183</t>
  </si>
  <si>
    <t>3437JT</t>
  </si>
  <si>
    <t>Huisartsenpraktijk Bedaux</t>
  </si>
  <si>
    <t>F.H. Witvoet</t>
  </si>
  <si>
    <t>Huisartsenpraktijk Bilthoven</t>
  </si>
  <si>
    <t>Julianalaan 17 a</t>
  </si>
  <si>
    <t>3722GD</t>
  </si>
  <si>
    <t>M.H. Grol</t>
  </si>
  <si>
    <t>Fort Vreeswijk 1 a</t>
  </si>
  <si>
    <t>3433ZZ</t>
  </si>
  <si>
    <t>F.J.E. Hardam</t>
  </si>
  <si>
    <t>Huisartsenpraktijk de Componist</t>
  </si>
  <si>
    <t>Huisartsenpraktijk Widar Laan van Beek en Royen</t>
  </si>
  <si>
    <t>Laan van Beek en Royen 39</t>
  </si>
  <si>
    <t>3701AK</t>
  </si>
  <si>
    <t>Huisartsenpraktijk Hart van Doorn</t>
  </si>
  <si>
    <t>Dorpsstraat 23</t>
  </si>
  <si>
    <t>3941 JK</t>
  </si>
  <si>
    <t>van Gasteren en van der Mispel, huisartsen</t>
  </si>
  <si>
    <t>HA Rietbroek</t>
  </si>
  <si>
    <t>Huisartsenpraktijk Niënhof</t>
  </si>
  <si>
    <t>Huisartsen Vollenhove</t>
  </si>
  <si>
    <t>Laan van Vollenhove 20 A</t>
  </si>
  <si>
    <t>3706 AA</t>
  </si>
  <si>
    <t>Huisartsen Zorgplein Zuid, praktijk Franke/Franke-Need</t>
  </si>
  <si>
    <t>Apotheekhoudende Huisarts</t>
  </si>
  <si>
    <t>Huisartsenpraktijk Schalkwijk</t>
  </si>
  <si>
    <t>Huisartsenpraktijk en Apotheek Benschop</t>
  </si>
  <si>
    <t>M.A. Wynia</t>
  </si>
  <si>
    <t>BENU Apotheek IJsselveld</t>
  </si>
  <si>
    <t>Apotheek</t>
  </si>
  <si>
    <t>Pharmacom</t>
  </si>
  <si>
    <t>Apotheek Vianen</t>
  </si>
  <si>
    <t>4131HC</t>
  </si>
  <si>
    <t>BENU Apotheek Achterveld</t>
  </si>
  <si>
    <t>BENU Apotheek Nieuwpoort</t>
  </si>
  <si>
    <t>Boots apotheek Het Oude Dorp</t>
  </si>
  <si>
    <t>Boots apotheek Houten</t>
  </si>
  <si>
    <t>Apotheek Medisch Centrum Hofspoor</t>
  </si>
  <si>
    <t>BENU apotheek De Componist</t>
  </si>
  <si>
    <t>Apotheek Fokkesteeg B.V.</t>
  </si>
  <si>
    <t>Apotheek Vreeswijk B.V.</t>
  </si>
  <si>
    <t>Apotheek Medisch Centrum Dorp</t>
  </si>
  <si>
    <t>Apotheek MC Molenzoom</t>
  </si>
  <si>
    <t>Apotheek de Roerdomp</t>
  </si>
  <si>
    <t>CGM Apotheek</t>
  </si>
  <si>
    <t>Lopikse Apotheek</t>
  </si>
  <si>
    <t>Apotheek de Batau</t>
  </si>
  <si>
    <t>Apotheek Zenderpark B.V.</t>
  </si>
  <si>
    <t>BENU Apotheek Voorthuizen</t>
  </si>
  <si>
    <t>ACE</t>
  </si>
  <si>
    <t>BENU Apotheek Overhees</t>
  </si>
  <si>
    <t>BENU Apotheek Soest</t>
  </si>
  <si>
    <t>BENU Apotheek Soestdijk</t>
  </si>
  <si>
    <t>BENU Apotheek Hoevelaken</t>
  </si>
  <si>
    <t>Wolverlei Apotheek</t>
  </si>
  <si>
    <t>Boots apotheek Euterpe</t>
  </si>
  <si>
    <t>BENU Apotheek Liendert</t>
  </si>
  <si>
    <t>Boots apotheek Cartesius</t>
  </si>
  <si>
    <t>Apotheek Tabaksteeg V.O.F.</t>
  </si>
  <si>
    <t>Willem Alexanderhof 1</t>
  </si>
  <si>
    <t>LEUSDEN</t>
  </si>
  <si>
    <t>Apotheek Jansen Amersfoort B.V.</t>
  </si>
  <si>
    <t>Liendertseweg 32</t>
  </si>
  <si>
    <t>3814PK</t>
  </si>
  <si>
    <t>Apotheek De Hamershof B.V.</t>
  </si>
  <si>
    <t>De Brouwerij 14</t>
  </si>
  <si>
    <t>Apotheek Nieuwe Markt B.V.</t>
  </si>
  <si>
    <t>Benu Apotheek Woudenberg</t>
  </si>
  <si>
    <t>BENU Apotheek Scherpenzeel</t>
  </si>
  <si>
    <t>BENU Apotheek Vathorst</t>
  </si>
  <si>
    <t>3826EM</t>
  </si>
  <si>
    <t>Apotheek Barneveld B.V.</t>
  </si>
  <si>
    <t>Apotheek Zielhorst B.V.</t>
  </si>
  <si>
    <t>SmartMed B.V.</t>
  </si>
  <si>
    <t>FarmaSys</t>
  </si>
  <si>
    <t>Apotheek De Nije Veste</t>
  </si>
  <si>
    <t>NIJKERK</t>
  </si>
  <si>
    <t>Berg Apotheek B.V.</t>
  </si>
  <si>
    <t>Apotheek Keijser B.V.</t>
  </si>
  <si>
    <t>Snouckaertlaan 1</t>
  </si>
  <si>
    <t>3811MA</t>
  </si>
  <si>
    <t>Apotheek de Tolgaarde</t>
  </si>
  <si>
    <t>Apotheek Nieuwland</t>
  </si>
  <si>
    <t>Apotheek Soesterkwartier</t>
  </si>
  <si>
    <t>Apotheek Schothorst B.V.</t>
  </si>
  <si>
    <t>Meridiaan 142</t>
  </si>
  <si>
    <t>3813AW</t>
  </si>
  <si>
    <t>Apotheek Hoogland</t>
  </si>
  <si>
    <t>Apotheek Ambix</t>
  </si>
  <si>
    <t>BUNSCHOTEN-SPAKENBURG</t>
  </si>
  <si>
    <t>Apotheek Kattenbroek</t>
  </si>
  <si>
    <t>Apotheek Corlaer</t>
  </si>
  <si>
    <t>Apotheek Heideweg</t>
  </si>
  <si>
    <t>Dienstapotheek Eemland B.V.</t>
  </si>
  <si>
    <t>Apotheek Pluymaekers B.V.</t>
  </si>
  <si>
    <t>CAU</t>
  </si>
  <si>
    <t>Apotheek de Sluis B.V.</t>
  </si>
  <si>
    <t>Apotheek Van den Bergh B.V.</t>
  </si>
  <si>
    <t>Apotheek Oog in Al</t>
  </si>
  <si>
    <t>Apotheek Harmelen</t>
  </si>
  <si>
    <t>Apotheek Kuylman B.V.</t>
  </si>
  <si>
    <t>Service apotheek Stephenson</t>
  </si>
  <si>
    <t>Maarnse Apotheek</t>
  </si>
  <si>
    <t>Apotheek Sanatheek</t>
  </si>
  <si>
    <t>Hessen Apotheek</t>
  </si>
  <si>
    <t>Apotheek Bilthoven</t>
  </si>
  <si>
    <t>Doornse Apotheek B.V.</t>
  </si>
  <si>
    <t>Apotheek Life B.V</t>
  </si>
  <si>
    <t>Apotheek Schuilenburg B.V.</t>
  </si>
  <si>
    <t>BENU Apotheek Odijk</t>
  </si>
  <si>
    <t>Apotheek de Bosrand</t>
  </si>
  <si>
    <t>BENU Apotheek Den Dolder</t>
  </si>
  <si>
    <t>BENU Apotheek Van Lennep</t>
  </si>
  <si>
    <t>BENU Apotheek Vollenhove</t>
  </si>
  <si>
    <t>BENU Apotheek Zeist West</t>
  </si>
  <si>
    <t>Apotheek Planetenbaan</t>
  </si>
  <si>
    <t>Noorder Apotheek</t>
  </si>
  <si>
    <t>Medsen apotheek Dorestede</t>
  </si>
  <si>
    <t>Medsen Apotheek De Horden</t>
  </si>
  <si>
    <t>Stichtse Apotheek de Bilt</t>
  </si>
  <si>
    <t>De Utrechtsche Apotheek</t>
  </si>
  <si>
    <t>Apotheek Maertensplein B.V.</t>
  </si>
  <si>
    <t>Kromme Rijn Apotheek B.V.</t>
  </si>
  <si>
    <t>Apotheek De Clomp</t>
  </si>
  <si>
    <t>3704KS</t>
  </si>
  <si>
    <t>Apotheek van Zanten</t>
  </si>
  <si>
    <t>Apotheek Hoge Dennen - Kerckebosch</t>
  </si>
  <si>
    <t>Apotheek Maarssenbroek</t>
  </si>
  <si>
    <t>Fleir Apotheek Veldhuizen</t>
  </si>
  <si>
    <t>BENU Apotheek Bisonspoor</t>
  </si>
  <si>
    <t>BENU Apotheek De Meern</t>
  </si>
  <si>
    <t>FLeiR Aoptheek Leidsche Rijn Centrum</t>
  </si>
  <si>
    <t>FLeiR Apotheek Vleuterweide</t>
  </si>
  <si>
    <t>FLeiR Apotheek Parkwijk</t>
  </si>
  <si>
    <t>FleiR apotheek Terwijde</t>
  </si>
  <si>
    <t>Apotheek Wilnis</t>
  </si>
  <si>
    <t>Apotheek Vinkeveen</t>
  </si>
  <si>
    <t>Apotheek Montfoort</t>
  </si>
  <si>
    <t>Apotheek Iepenhof</t>
  </si>
  <si>
    <t>3442GZ</t>
  </si>
  <si>
    <t>Apotheek Pelaene Hof</t>
  </si>
  <si>
    <t>Apotheek Woerden B.V.</t>
  </si>
  <si>
    <t>Apotheek Breukelen</t>
  </si>
  <si>
    <t>Apotheek Mijdrecht</t>
  </si>
  <si>
    <t>BENU Apotheek Boomstede</t>
  </si>
  <si>
    <t>Apotheek De Ronde Venen</t>
  </si>
  <si>
    <t>Apotheek Nieuw Plettenburgh</t>
  </si>
  <si>
    <t>Rijnhuizenlaan 10</t>
  </si>
  <si>
    <t>BENU Apotheek Neckardreef</t>
  </si>
  <si>
    <t>BENU Apotheek Carnegiedreef</t>
  </si>
  <si>
    <t>BENU Apotheek Overvecht</t>
  </si>
  <si>
    <t>Zuilense Apotheek B.V.</t>
  </si>
  <si>
    <t>Apotheek D.G. Boswijk</t>
  </si>
  <si>
    <t>Apotheek Wijkgezondheidscentrum Lunetten</t>
  </si>
  <si>
    <t>Apotheek Kanaleneiland</t>
  </si>
  <si>
    <t>Bernadottelaan 6</t>
  </si>
  <si>
    <t>Apotheek Elinkwijk</t>
  </si>
  <si>
    <t>Deli-Bergema Apotheek B.V.</t>
  </si>
  <si>
    <t>Amsterdamsestraatweg 373</t>
  </si>
  <si>
    <t>Apotheek Ondiep</t>
  </si>
  <si>
    <t>Apotheek Vleuten B.V.</t>
  </si>
  <si>
    <t>Lombok Apotheek</t>
  </si>
  <si>
    <t>Apotheek Koert B.V.</t>
  </si>
  <si>
    <t>Biltstraat 100</t>
  </si>
  <si>
    <t>Apotheek Binnenstad</t>
  </si>
  <si>
    <t>van Asch van Wijckskade 30</t>
  </si>
  <si>
    <t>Apotheek van Keule</t>
  </si>
  <si>
    <t>Wilhelmina Apotheek</t>
  </si>
  <si>
    <t>Nachtegaalstraat 94</t>
  </si>
  <si>
    <t>Apotheek Buijs</t>
  </si>
  <si>
    <t>Apotheek De Gaard</t>
  </si>
  <si>
    <t>Eykmanlaan 433</t>
  </si>
  <si>
    <t>Apotheek Marco Polo</t>
  </si>
  <si>
    <t>Marco Pololaan 111</t>
  </si>
  <si>
    <t>Boots Apotheek Utrecht</t>
  </si>
  <si>
    <t>Apotheek Koert Galgenwaard</t>
  </si>
  <si>
    <t>Huisartsenpraktijk het Juk</t>
  </si>
  <si>
    <t>HE</t>
  </si>
  <si>
    <t>Huisartsenpraktijk Achterveld 'De Heelkom'</t>
  </si>
  <si>
    <t>Chipsoft B.V.</t>
  </si>
  <si>
    <t>HIX</t>
  </si>
  <si>
    <t>Apotheek Plesmanlaan B.V.</t>
  </si>
  <si>
    <t>Apotheek Diakonessenhuis Zeist</t>
  </si>
  <si>
    <t>Apotheek Diakonessenhuis Utrecht</t>
  </si>
  <si>
    <t>Universitair Medisch Centrum Utrecht Apotheek</t>
  </si>
  <si>
    <t>Eerstelijns Gezondheidszorg Bedrijf (EGB)</t>
  </si>
  <si>
    <t>De Vogelvlinder B.V.</t>
  </si>
  <si>
    <t>BENU Apotheek Soesterberg</t>
  </si>
  <si>
    <t>Hoogravense Apotheek B.V.</t>
  </si>
  <si>
    <t>Hoofdveste 30</t>
  </si>
  <si>
    <t>Apotheek Juliana B.V.</t>
  </si>
  <si>
    <t>Apotheek Gagelhof B.V.</t>
  </si>
  <si>
    <t>Meander Apotheek</t>
  </si>
  <si>
    <t>Dependance Loenen apotheek Breukelen</t>
  </si>
  <si>
    <t>St. Antonius Ziekenhuis eenheid farmacie, locatie Woerden</t>
  </si>
  <si>
    <t>St. Antonius Ziekenhuis eenheid farmacie, locatie Nieuwegein</t>
  </si>
  <si>
    <t>St. Antonius Ziekenhuis eenheid farmacie, locatie Utrecht</t>
  </si>
  <si>
    <t>Prinses Máxima Centrum voor Kinderoncologie B.V.</t>
  </si>
  <si>
    <t>Centrale Militaire Apotheek</t>
  </si>
  <si>
    <t>Clinical Cannabis Care B.V.</t>
  </si>
  <si>
    <t>De Nationale Apotheek B.V.</t>
  </si>
  <si>
    <t>BENU Online Apotheek</t>
  </si>
  <si>
    <t>Brocacef Ziekenhuisfarmacie Midden-Nederland</t>
  </si>
  <si>
    <t>Brocacef Healthcare Services</t>
  </si>
  <si>
    <t>Huisartsenpraktijk Kockengen</t>
  </si>
  <si>
    <t>Apotheekhoudende huisartspraktijk Nieuwerbrug</t>
  </si>
  <si>
    <t>Huisartsenpraktijk Zegveld B.V.</t>
  </si>
  <si>
    <t>Polikliniekapotheek Tergooiziekenhuizen B.V.</t>
  </si>
  <si>
    <t>Apotheek Dam</t>
  </si>
  <si>
    <t>Alphega apotheek Huizermaat</t>
  </si>
  <si>
    <t>Vereniging Dienstapotheek Utrecht</t>
  </si>
  <si>
    <t>Byvanck Apotheek</t>
  </si>
  <si>
    <t>Boots apotheek Emma</t>
  </si>
  <si>
    <t>BENU Apotheek Oosterstraat</t>
  </si>
  <si>
    <t>Apotheek Kok-Minderhoud</t>
  </si>
  <si>
    <t>Apotheek Kok Diependaal</t>
  </si>
  <si>
    <t>Huizer Apotheek Siem B.V.</t>
  </si>
  <si>
    <t>Apotheek Wassenaar</t>
  </si>
  <si>
    <t>BENU Apotheek Koning &amp; Mooij</t>
  </si>
  <si>
    <t>Apotheek Wessels B.V.</t>
  </si>
  <si>
    <t>Benu Apotheek Schermer</t>
  </si>
  <si>
    <t>Apotheek Casa Cura</t>
  </si>
  <si>
    <t>Apotheek Bierhaalder</t>
  </si>
  <si>
    <t>Van den Bergh's Apotheek BV</t>
  </si>
  <si>
    <t>Willem van Noortstraat 170</t>
  </si>
  <si>
    <t>De Meent Apotheek B.V.</t>
  </si>
  <si>
    <t>De 's-Gravelandse Apotheek B.V.</t>
  </si>
  <si>
    <t>Apotheek Bussum-Zuid</t>
  </si>
  <si>
    <t>Apotheek Lopes Dias</t>
  </si>
  <si>
    <t>Apotheek Nederhorst den Berg</t>
  </si>
  <si>
    <t>Leeuwen Apotheek B.V.</t>
  </si>
  <si>
    <t>Azalea Apotheek B.V.</t>
  </si>
  <si>
    <t>Apotheek Fa. W.F. van Heemskerck Duker</t>
  </si>
  <si>
    <t>Apotheek Julius</t>
  </si>
  <si>
    <t>Dienstapotheek Gooi en Vechtstreek</t>
  </si>
  <si>
    <t>Gooische Apotheek Laren</t>
  </si>
  <si>
    <t>Vesting Apotheek B.V.</t>
  </si>
  <si>
    <t>Apotheek Eemnes B.V.</t>
  </si>
  <si>
    <t>Gooise Apotheek</t>
  </si>
  <si>
    <t>Muider Apotheek B.V.</t>
  </si>
  <si>
    <t>Apotheek Zevenend</t>
  </si>
  <si>
    <t>Apotheek Loosdrecht B.V.</t>
  </si>
  <si>
    <t>Apotheek Rensing B.V.</t>
  </si>
  <si>
    <t>Apotheek Lamberts de Artsenij B.V.</t>
  </si>
  <si>
    <t>Apotheek Spanderswoud</t>
  </si>
  <si>
    <t>Huisartspraktijk Woerden-Oost</t>
  </si>
  <si>
    <t>Huisartsenpraktijk Hanje</t>
  </si>
  <si>
    <t>Praktijk Loenen B.V.</t>
  </si>
  <si>
    <t>Gezondheidscentrum Iepenhof</t>
  </si>
  <si>
    <t>Iepenhof 1 A</t>
  </si>
  <si>
    <t>Gezondheidscentrum Boomstede</t>
  </si>
  <si>
    <t>Gezondheidscentrum Spechtenkamp</t>
  </si>
  <si>
    <t>Leidsche Rijn Julius Gezondheidscentrum Parkwijk</t>
  </si>
  <si>
    <t>Leidsche Rijn Julius Gezondheidscentrum Terwijde</t>
  </si>
  <si>
    <t>Leidsche Rijn Julius GC Leidsche Rijn Centrum</t>
  </si>
  <si>
    <t>Leidsche Rijn Julius Gezondheidscentrum Veldhuizen</t>
  </si>
  <si>
    <t>Leidsche Rijn Julius Gezondheidscentrum Vleuterweide</t>
  </si>
  <si>
    <t>Maatschap Oude Ophuis en De Vries</t>
  </si>
  <si>
    <t>W.S. Verboon</t>
  </si>
  <si>
    <t>Huisartsenpraktijk Dool</t>
  </si>
  <si>
    <t>Huisartsenpraktijk de Weerark</t>
  </si>
  <si>
    <t>Huisartsenpraktijk Vleuterweide</t>
  </si>
  <si>
    <t>Leidsche Rijn Julius Gezondheidscentrum Rijnvliet</t>
  </si>
  <si>
    <t>B.I. Gotz</t>
  </si>
  <si>
    <t>E. Mulder</t>
  </si>
  <si>
    <t>H.J.C. Raven</t>
  </si>
  <si>
    <t>R.C.S. Nierstrasz</t>
  </si>
  <si>
    <t>J.H. Bouman</t>
  </si>
  <si>
    <t>Huisartsenpraktijk Batau-Wijkersloot</t>
  </si>
  <si>
    <t>12-6-2025: Nieuw LSP lijst week 24</t>
  </si>
  <si>
    <t>Therapeuticum Artemis B.V.</t>
  </si>
  <si>
    <t>medTzorg MGZ Utrecht</t>
  </si>
  <si>
    <t>Nedap Healthcare</t>
  </si>
  <si>
    <t>MediKit</t>
  </si>
  <si>
    <t>Huisartspraktijk Kruiskamp</t>
  </si>
  <si>
    <t>Huisartspraktijk Segaar</t>
  </si>
  <si>
    <t>Huisartsenpraktijk Blom</t>
  </si>
  <si>
    <t>Huisartsenpraktijk Marskramerstraat</t>
  </si>
  <si>
    <t>Huisartsenpraktijk Bij de Flier</t>
  </si>
  <si>
    <t>Huisartsenpraktijk Amersfoort</t>
  </si>
  <si>
    <t>E.O. Rijs</t>
  </si>
  <si>
    <t>Huisartsenpraktijk de Vijver - Lunter</t>
  </si>
  <si>
    <t>Huisartsen Amersfoort Zuid B.V.</t>
  </si>
  <si>
    <t>J. de Rooy</t>
  </si>
  <si>
    <t>Huisartsenpraktijk Veldhuis en Blom</t>
  </si>
  <si>
    <t>P.W. Kreek</t>
  </si>
  <si>
    <t>E.M. Koopman</t>
  </si>
  <si>
    <t>Huisartsenpraktijk Van der Waart</t>
  </si>
  <si>
    <t>Huisartsenpraktijk Opstelten en Scholten</t>
  </si>
  <si>
    <t>M.M. de Haan</t>
  </si>
  <si>
    <t>M. Klaver</t>
  </si>
  <si>
    <t>M. Buijs-Wilts</t>
  </si>
  <si>
    <t>G. van de Wetering</t>
  </si>
  <si>
    <t>Huisartsenpraktijk Orion Maan</t>
  </si>
  <si>
    <t>C.K. Bos</t>
  </si>
  <si>
    <t>Huisartsenpraktijk de Vijver - Roemer</t>
  </si>
  <si>
    <t>Huisartsenpraktijk Nijkerkerveen</t>
  </si>
  <si>
    <t>Huisartsen van de Nije Veste</t>
  </si>
  <si>
    <t>C. Erlings</t>
  </si>
  <si>
    <t>Huisartsenpraktijk de Vlieter</t>
  </si>
  <si>
    <t>J. Westenberg</t>
  </si>
  <si>
    <t>Huisartsenpraktijk Bloemendal</t>
  </si>
  <si>
    <t>H.C. Bouwstra</t>
  </si>
  <si>
    <t>Huisartsenpraktijk Bos en Langius</t>
  </si>
  <si>
    <t>E.A. ten Hoor Huisarts B.V.</t>
  </si>
  <si>
    <t>S.A. Winter</t>
  </si>
  <si>
    <t>DoktersTeam Voorthuizen</t>
  </si>
  <si>
    <t>Huisartsenpraktijk Heelhuys</t>
  </si>
  <si>
    <t>Huisartsenmaatschap Striekwold en van Staaij</t>
  </si>
  <si>
    <t>Huisartsenpraktijk Soesterkwartier</t>
  </si>
  <si>
    <t>M. van der Leest</t>
  </si>
  <si>
    <t>Huisartsenpraktijk De Schans</t>
  </si>
  <si>
    <t>Huisartsenpraktijk Bij de Haven</t>
  </si>
  <si>
    <t>Huisartsenpraktijk Sagenhoek</t>
  </si>
  <si>
    <t>Maatschap Groepspraktijk Bachlaan</t>
  </si>
  <si>
    <t>A. Abed</t>
  </si>
  <si>
    <t>Praktijk Parklaan</t>
  </si>
  <si>
    <t>Huisartsenpraktijk De Zandbloem</t>
  </si>
  <si>
    <t>Huisartsenpraktijk Orion Zon</t>
  </si>
  <si>
    <t>E.J. Oudshoorn</t>
  </si>
  <si>
    <t>Huisartsen de Burgt</t>
  </si>
  <si>
    <t>J.F. Hartman</t>
  </si>
  <si>
    <t>Huisartsenpraktijk De Molen</t>
  </si>
  <si>
    <t>Huisartsenpraktijk Santé</t>
  </si>
  <si>
    <t>A.J. Smits</t>
  </si>
  <si>
    <t>Gezondheidscentrum Noordewier</t>
  </si>
  <si>
    <t>T.H. Nijhof</t>
  </si>
  <si>
    <t>Huisartsenpraktijk Tolgaarde</t>
  </si>
  <si>
    <t>L.M.A. Sassen</t>
  </si>
  <si>
    <t>Huisartsenpraktijk Asklepios</t>
  </si>
  <si>
    <t>L.H. de Vries</t>
  </si>
  <si>
    <t>C. Hauck</t>
  </si>
  <si>
    <t>Y.P.M. van Minnen</t>
  </si>
  <si>
    <t>M.A.M. van Lange</t>
  </si>
  <si>
    <t>N.R. Heeringa</t>
  </si>
  <si>
    <t>Huisartsen Medisch Centrum Overhees</t>
  </si>
  <si>
    <t>Maatschap Huisartsenpraktijk Smitsveen</t>
  </si>
  <si>
    <t>K. Vrijmoet</t>
  </si>
  <si>
    <t>Huisartsenpraktijk De Linde</t>
  </si>
  <si>
    <t>J. Thiems</t>
  </si>
  <si>
    <t>Huisartsenpraktijk van Kooten B.V.</t>
  </si>
  <si>
    <t>Huisartsenpraktijk te Riet &amp; Hans</t>
  </si>
  <si>
    <t>Dokters Cartesius B.V.</t>
  </si>
  <si>
    <t>A.M. Cox</t>
  </si>
  <si>
    <t>Huisartsenpraktijk van Bentum van den Hurk</t>
  </si>
  <si>
    <t>Huisartsenpraktijk Madris</t>
  </si>
  <si>
    <t>Huisartsen Maatschap Therapeuticum Utrecht</t>
  </si>
  <si>
    <t>Huisartsenpraktijk De Kaap</t>
  </si>
  <si>
    <t>Stichting Gezondheidscentrum Hoograven</t>
  </si>
  <si>
    <t>Oud-Wulvenlaan 6</t>
  </si>
  <si>
    <t>Huisartsenpraktijk Binnenstad</t>
  </si>
  <si>
    <t>P.M. van Cuilenburg</t>
  </si>
  <si>
    <t>Huisartsenpraktijk De Groene Kernen</t>
  </si>
  <si>
    <t>Huisartsenpraktijk Tuinwijk</t>
  </si>
  <si>
    <t>Huisartsenpraktijk doccs Utrecht Veilinghaven</t>
  </si>
  <si>
    <t>Stichting Wijkgezondheidscentrum Lunetten</t>
  </si>
  <si>
    <t>Huisartsen Oog in Al</t>
  </si>
  <si>
    <t>Huisartsenpraktijk De Reiger-Oudwijk</t>
  </si>
  <si>
    <t>Huisartsenpraktijk Koningslaan B.V.</t>
  </si>
  <si>
    <t>Huisartsenpraktijk De Nieuwe Linie</t>
  </si>
  <si>
    <t>Huisartsenpraktijk De Neckar</t>
  </si>
  <si>
    <t>Gezondheidscentrum Huisartsen Ondiep</t>
  </si>
  <si>
    <t>Praktijkcentrum de Greev</t>
  </si>
  <si>
    <t>DocLine Utrecht</t>
  </si>
  <si>
    <t>Huisartsen Nieuw Plettenburgh</t>
  </si>
  <si>
    <t>Huisartsenpraktijk Vleutenseweg</t>
  </si>
  <si>
    <t>C.D.M. Ruijs</t>
  </si>
  <si>
    <t>Arts en Zorg Praktijk De Jonkvrouw</t>
  </si>
  <si>
    <t>Huisartsenpraktijk De Dame</t>
  </si>
  <si>
    <t>Stichting Gezondheidscentrum de Amazone</t>
  </si>
  <si>
    <t>Huisartsenpraktijk Bosboomstraat</t>
  </si>
  <si>
    <t>Huisartsenpraktijk Mariahoek</t>
  </si>
  <si>
    <t>Huisartsenpraktijk Weerdsingel</t>
  </si>
  <si>
    <t>Huisartsenpraktijk Aletta</t>
  </si>
  <si>
    <t>Huisartsenpraktijk de Lichtenberch</t>
  </si>
  <si>
    <t>Huisartsenpraktijk Tuindorp</t>
  </si>
  <si>
    <t>Huisartsenpraktijk Vogelenbuurt</t>
  </si>
  <si>
    <t>R.A.P. Kroeders</t>
  </si>
  <si>
    <t>Huisartsen Kastordreef</t>
  </si>
  <si>
    <t>M. Salmanboer</t>
  </si>
  <si>
    <t>J. Visser</t>
  </si>
  <si>
    <t>Huisartsengroepspraktijk Lombok</t>
  </si>
  <si>
    <t>MTS Huisartsenpraktijk Chung en Lam</t>
  </si>
  <si>
    <t>Huisartsenpraktijk Danhof</t>
  </si>
  <si>
    <t>Maatschap Huisartsenpraktijk Elinkwijk</t>
  </si>
  <si>
    <t>Amsterdamsestraatweg 554</t>
  </si>
  <si>
    <t>C.E. van Donselaar-van Dijk</t>
  </si>
  <si>
    <t>S. Alikhil</t>
  </si>
  <si>
    <t>M.J. Vermue</t>
  </si>
  <si>
    <t>N.D.M. Truijens, huisarts</t>
  </si>
  <si>
    <t>Huisartspraktijk Gagelhof</t>
  </si>
  <si>
    <t>mc nova B.V.</t>
  </si>
  <si>
    <t>M.A.C. Verboom</t>
  </si>
  <si>
    <t>Huisartsenpraktijk Primec</t>
  </si>
  <si>
    <t>H.M. Kolk</t>
  </si>
  <si>
    <t>Huisartsenpraktijk Bode</t>
  </si>
  <si>
    <t>Huisartsenpraktijk Voordorp</t>
  </si>
  <si>
    <t>Huisartsenpraktijk De Watertoren</t>
  </si>
  <si>
    <t>M.J. van Dijke</t>
  </si>
  <si>
    <t>Dokters op Dreef</t>
  </si>
  <si>
    <t>Huisartsenpraktijk Homeruslaan ter Horst</t>
  </si>
  <si>
    <t>Huisartsenpraktijk Wittevrouwen</t>
  </si>
  <si>
    <t>DomstadDokters</t>
  </si>
  <si>
    <t>Huisartsenpraktijk De Gaard</t>
  </si>
  <si>
    <t>Huisartsenpraktijk Verhage</t>
  </si>
  <si>
    <t>A. de Jonge</t>
  </si>
  <si>
    <t>B.A. Rijsdijk</t>
  </si>
  <si>
    <t>L.P. Stek</t>
  </si>
  <si>
    <t>M.G.C.L. Smit</t>
  </si>
  <si>
    <t>Stichting Wijkgezondheidszorg Doorslag Stadscentrum</t>
  </si>
  <si>
    <t>De Clomp 1910</t>
  </si>
  <si>
    <t>J.M. Pahlplatz</t>
  </si>
  <si>
    <t>HAP Leusden</t>
  </si>
  <si>
    <t>M.E. Midden</t>
  </si>
  <si>
    <t>Jonkheer F.F. Leyssius</t>
  </si>
  <si>
    <t>Buys Ballotlaan 6</t>
  </si>
  <si>
    <t>3769GM</t>
  </si>
  <si>
    <t>Huisartsenpraktijk van der Wissel</t>
  </si>
  <si>
    <t>Wervershoofstraat 367</t>
  </si>
  <si>
    <t>M.A.C. de Boer</t>
  </si>
  <si>
    <t>M. den Haan</t>
  </si>
  <si>
    <t>L.J.A.L. Kroft</t>
  </si>
  <si>
    <t>Huisartsenpraktijk Westerling &amp; van der Heijden</t>
  </si>
  <si>
    <t>Huisartspraktijk Zeist West</t>
  </si>
  <si>
    <t>Kneefel Huisartsenpraktijk B.V.</t>
  </si>
  <si>
    <t>Huisartsenpraktijk Hansen &amp; Lablans</t>
  </si>
  <si>
    <t>Maatschap Dokkum en Vorstermans</t>
  </si>
  <si>
    <t>PrEPzorg</t>
  </si>
  <si>
    <t>De Nije Dokters</t>
  </si>
  <si>
    <t>W.J. Kleijbergen</t>
  </si>
  <si>
    <t>Van Meeteren Huisartsenpraktijk</t>
  </si>
  <si>
    <t>R. Ramcharan</t>
  </si>
  <si>
    <t>Goedgezondgroep Mijdrecht B.V.</t>
  </si>
  <si>
    <t>F.D. van Ouwerkerk</t>
  </si>
  <si>
    <t>Huisartsen Blaricum</t>
  </si>
  <si>
    <t>Huisartsenpraktijk Curtevenne</t>
  </si>
  <si>
    <t>M. Voerknecht</t>
  </si>
  <si>
    <t>Huisartsenpraktijk Panacea</t>
  </si>
  <si>
    <t>J. van Dok</t>
  </si>
  <si>
    <t>J.C. Overgaauw</t>
  </si>
  <si>
    <t>Huisartsen Laren</t>
  </si>
  <si>
    <t>Huisartsenpraktijk Tas &amp; Buijs</t>
  </si>
  <si>
    <t>C.I. Zwaan-Gagenel</t>
  </si>
  <si>
    <t>W. Stehouwer</t>
  </si>
  <si>
    <t>J.M. van Zuiden</t>
  </si>
  <si>
    <t>Huisartsenpraktijk Willems</t>
  </si>
  <si>
    <t>Huisartsenpraktijk Slot</t>
  </si>
  <si>
    <t>Huisartsenpraktijk Heckman</t>
  </si>
  <si>
    <t>J.C. Schuur</t>
  </si>
  <si>
    <t>Praktijk Kerkelanden</t>
  </si>
  <si>
    <t>J.G.C.M. Beelen</t>
  </si>
  <si>
    <t>Huisartsenpraktijk Duet</t>
  </si>
  <si>
    <t>Huisartsenpraktijk De Appel</t>
  </si>
  <si>
    <t>C.P. de Bruin</t>
  </si>
  <si>
    <t>M.J.J. van Rhijn</t>
  </si>
  <si>
    <t>A.B. Pape</t>
  </si>
  <si>
    <t>A.A. Bouma</t>
  </si>
  <si>
    <t>P.E. Speelman</t>
  </si>
  <si>
    <t>H.J. van Brummen</t>
  </si>
  <si>
    <t>C. Speelman en P. Smeink huisartsen</t>
  </si>
  <si>
    <t>Huisartsenpraktijk van Geuns en de Jong</t>
  </si>
  <si>
    <t>C. Romeijn</t>
  </si>
  <si>
    <t>Huisartsenpraktijk Siemerink en Van der Spek</t>
  </si>
  <si>
    <t>Huisartsenpraktijk Weytingh-Kool</t>
  </si>
  <si>
    <t>Siebeling &amp; Suijker Huisartsen</t>
  </si>
  <si>
    <t>Huisartsenpraktijk de Krijgsman</t>
  </si>
  <si>
    <t>Huisartsenpraktijk Bader &amp; Toutenhoofd</t>
  </si>
  <si>
    <t>Huisartsenpraktijk de Egelantier</t>
  </si>
  <si>
    <t>E.E. van Waning</t>
  </si>
  <si>
    <t>Huisarts van Muiden</t>
  </si>
  <si>
    <t>Huisartsenpraktijk J.H. Bouwman en M.J. Stuldreher</t>
  </si>
  <si>
    <t>Huisartsen Kievit</t>
  </si>
  <si>
    <t>Huisartsenpraktijk P. Linthorst</t>
  </si>
  <si>
    <t>Huisartsenpraktijk Keverdijk</t>
  </si>
  <si>
    <t>Huisartsenpraktijk Bussum</t>
  </si>
  <si>
    <t>K. Kisman</t>
  </si>
  <si>
    <t>H.G.J. Schouten</t>
  </si>
  <si>
    <t>C.M.F. van de Sanden</t>
  </si>
  <si>
    <t>K. Sonnenschein</t>
  </si>
  <si>
    <t>K. Siderakis</t>
  </si>
  <si>
    <t>M.P. Kramer</t>
  </si>
  <si>
    <t>J.C. te Dorsthorst</t>
  </si>
  <si>
    <t>Huisartspraktijk Pannerden</t>
  </si>
  <si>
    <t>Huisartspraktijk Overmeer</t>
  </si>
  <si>
    <t>Huisartsenpraktijk Boeting en Boeting</t>
  </si>
  <si>
    <t>Huisartsen Hoflaan</t>
  </si>
  <si>
    <t>B.Tanis</t>
  </si>
  <si>
    <t>M.H. Brooks</t>
  </si>
  <si>
    <t>Huisartsenpraktijk Hilversum Oost</t>
  </si>
  <si>
    <t>A.C. van Randwijk</t>
  </si>
  <si>
    <t>M.S. Sedelaar</t>
  </si>
  <si>
    <t>C.A. Nitzsche</t>
  </si>
  <si>
    <t>Groepspraktijk Huizen</t>
  </si>
  <si>
    <t>Wijkgezondheidscentrum Huizermaat</t>
  </si>
  <si>
    <t>F.M.G.M. Oostendorp</t>
  </si>
  <si>
    <t>N. Bruins</t>
  </si>
  <si>
    <t>N.A. Mac Leod Manuel</t>
  </si>
  <si>
    <t>N.S. Alons</t>
  </si>
  <si>
    <t>Huisartspraktijk Mooij</t>
  </si>
  <si>
    <t>Huisartsenpraktijk Anna's Hoeve</t>
  </si>
  <si>
    <t>Maatschap Huisartsen Frederik van Eeden</t>
  </si>
  <si>
    <t>Huisartsenpraktijk de Stadsheide</t>
  </si>
  <si>
    <t>W.H. van Bleek</t>
  </si>
  <si>
    <t>Bennebroek Gravenhorst &amp; Wald</t>
  </si>
  <si>
    <t>B. Weebers</t>
  </si>
  <si>
    <t>Maatschap Huisartsenpraktijk Bijvanck</t>
  </si>
  <si>
    <t>Huisartsenpraktijk Löwenberg en Kuipers</t>
  </si>
  <si>
    <t>Wijkgezondheidscentrum Bovenmaat</t>
  </si>
  <si>
    <t>R.R. Blees</t>
  </si>
  <si>
    <t>Huisartsenpraktijk Keizer</t>
  </si>
  <si>
    <t>DeRegionaleHuisarts</t>
  </si>
  <si>
    <t>Huisartsenpraktijk Faber/Bennink</t>
  </si>
  <si>
    <t>Huisartsenpraktijk Muiderberg</t>
  </si>
  <si>
    <t>Huisartsenpraktijk De Nieuwe Vesting</t>
  </si>
  <si>
    <t>Huisartsenpraktijk Endel &amp; Bruinsma</t>
  </si>
  <si>
    <t>Huisartsenpraktijk Michiel Boersma</t>
  </si>
  <si>
    <t>Huisartspraktijk Zorg Samen</t>
  </si>
  <si>
    <t>Delta Huisartsen</t>
  </si>
  <si>
    <t>Organisatie</t>
  </si>
  <si>
    <t xml:space="preserve">Mail 2 </t>
  </si>
  <si>
    <t>Fysieke brief</t>
  </si>
  <si>
    <t>Wil niet meewerken</t>
  </si>
  <si>
    <t>MijnVZVZ account</t>
  </si>
  <si>
    <t>Mitz contract</t>
  </si>
  <si>
    <t>Migratie</t>
  </si>
  <si>
    <t>Regio</t>
  </si>
  <si>
    <t>XIS leverancier</t>
  </si>
  <si>
    <t>XIS pakket</t>
  </si>
  <si>
    <t>Applicatie ID</t>
  </si>
  <si>
    <t>GBZ Status</t>
  </si>
  <si>
    <t>Type zorgverlener</t>
  </si>
  <si>
    <t>Naam wettelijke vertegenwoordiger</t>
  </si>
  <si>
    <t>E-mailadres wettelijke vertegenwoordiger</t>
  </si>
  <si>
    <t>Voorletters</t>
  </si>
  <si>
    <t>Tussenvoegsels</t>
  </si>
  <si>
    <t>Achternaam</t>
  </si>
  <si>
    <t>Postadres</t>
  </si>
  <si>
    <t>AGB Code</t>
  </si>
  <si>
    <t/>
  </si>
  <si>
    <t>Utrecht</t>
  </si>
  <si>
    <t>Sanday B.V.</t>
  </si>
  <si>
    <t>Sanday - ASP</t>
  </si>
  <si>
    <t>Actief</t>
  </si>
  <si>
    <t>drs. M.J. Segaar</t>
  </si>
  <si>
    <t>ms226.segaar@12move.nl</t>
  </si>
  <si>
    <t>drs. M.M. de Haan</t>
  </si>
  <si>
    <t>mirjammdehaan@hotmail.com</t>
  </si>
  <si>
    <t>de</t>
  </si>
  <si>
    <t>drs. E.J. Oudshoorn</t>
  </si>
  <si>
    <t>e.oudshoorn@delangebrink.nl</t>
  </si>
  <si>
    <t>drs. K. Vrijmoet</t>
  </si>
  <si>
    <t>vrijmoet@huisartsensoest.nl</t>
  </si>
  <si>
    <t>drs. M.A.M. van Lange</t>
  </si>
  <si>
    <t>huisartspraktijkvanlange@ezorg.nl</t>
  </si>
  <si>
    <t>van</t>
  </si>
  <si>
    <t>drs. L.J.M.M. Weusten</t>
  </si>
  <si>
    <t>info@de-linde.nl</t>
  </si>
  <si>
    <t>drs. N.R. van Olden-Heeringa</t>
  </si>
  <si>
    <t>olden@huisartsensoest.nl</t>
  </si>
  <si>
    <t>drs. P.W. Kreek</t>
  </si>
  <si>
    <t>huisartsenpraktijkpwkreek@hotmail.com</t>
  </si>
  <si>
    <t>De heer C.K. Bos</t>
  </si>
  <si>
    <t>karelbos@huisartsenvondelplein.nl</t>
  </si>
  <si>
    <t>Bos</t>
  </si>
  <si>
    <t>B.K. van Staaij</t>
  </si>
  <si>
    <t>b.k.vanstaaij@outlook.com</t>
  </si>
  <si>
    <t>drs. J.C. Lekkerkerker</t>
  </si>
  <si>
    <t>huisartsen@hpdeschans.nl</t>
  </si>
  <si>
    <t>drs. A.E.D. Boddeus-Souman</t>
  </si>
  <si>
    <t>dokter@sagenhoek.nl</t>
  </si>
  <si>
    <t>drs. J.J. van Daalen</t>
  </si>
  <si>
    <t>huisartsen@denijeveste.nl</t>
  </si>
  <si>
    <t>drs. A.J. Smits</t>
  </si>
  <si>
    <t>bsmits@praktijkrondetafel.nl</t>
  </si>
  <si>
    <t>drs. E.O. Rijs</t>
  </si>
  <si>
    <t>edgarrijs@hotmail.com</t>
  </si>
  <si>
    <t>Mevrouw K. Knobbe</t>
  </si>
  <si>
    <t>kknobbe@gezondheidscentrumhoogland.nl</t>
  </si>
  <si>
    <t>L.W. Draijer</t>
  </si>
  <si>
    <t>praktijk@bijdehaven.nl</t>
  </si>
  <si>
    <t>M. Wilts</t>
  </si>
  <si>
    <t>buijs@praktijkdekoppel.nl</t>
  </si>
  <si>
    <t>drs. J. Westenberg</t>
  </si>
  <si>
    <t>info@huisartsenpraktijkzielhorst.com</t>
  </si>
  <si>
    <t>M.A.C. van der Waart</t>
  </si>
  <si>
    <t>mwaart@xs4all.nl</t>
  </si>
  <si>
    <t>M.A.C.</t>
  </si>
  <si>
    <t>van der</t>
  </si>
  <si>
    <t>drs. L.T.M. Veldhuis</t>
  </si>
  <si>
    <t>veldhuis@veldhuisblom.nl</t>
  </si>
  <si>
    <t>De heer D. Frank</t>
  </si>
  <si>
    <t>d.jansen@orionhuisartsen.nl</t>
  </si>
  <si>
    <t>drs. Y.P.M. van Minnen</t>
  </si>
  <si>
    <t>doktervanminnen@gmail.com</t>
  </si>
  <si>
    <t>drs. M. Klaver</t>
  </si>
  <si>
    <t>klaver@doktersbijjansen.com</t>
  </si>
  <si>
    <t>N. Hijlkema</t>
  </si>
  <si>
    <t>drs. A. Abed</t>
  </si>
  <si>
    <t>saboor.abed@gmail.com</t>
  </si>
  <si>
    <t>drs. A.J.H.M. Vermeulen</t>
  </si>
  <si>
    <t>vermeulen@hpdeburgt.nl</t>
  </si>
  <si>
    <t>drs. T.H. Nijhof</t>
  </si>
  <si>
    <t>t.h.nijhof@hotmail.com</t>
  </si>
  <si>
    <t>Mevrouw dr. L.M.A. Sassen</t>
  </si>
  <si>
    <t>lma.sassen@gmail.com</t>
  </si>
  <si>
    <t>Mevrouw S.K. ten Berge</t>
  </si>
  <si>
    <t>manager@mcosoest.com</t>
  </si>
  <si>
    <t>ten</t>
  </si>
  <si>
    <t>Mevrouw M. Scholten</t>
  </si>
  <si>
    <t>scholten.marieke@icloud.com</t>
  </si>
  <si>
    <t>De heer dr. S.A. Winter</t>
  </si>
  <si>
    <t>siemenwinter@gmail.com</t>
  </si>
  <si>
    <t>Mevrouw J.N.D. Langius</t>
  </si>
  <si>
    <t>bos.langius@gmail.com</t>
  </si>
  <si>
    <t>Mevrouw drs. J. de Rooij</t>
  </si>
  <si>
    <t>jannekederooy@hotmail.com</t>
  </si>
  <si>
    <t>Mevrouw H.C. Dasselaar-Bouwstra</t>
  </si>
  <si>
    <t>h.c.bouwstra@gmail.com</t>
  </si>
  <si>
    <t>De heer drs. G. van de Wetering</t>
  </si>
  <si>
    <t>gvdwetering@hetnet.nl</t>
  </si>
  <si>
    <t>Mevrouw E.M. Koopman</t>
  </si>
  <si>
    <t>dokterkoopman@gmail.com</t>
  </si>
  <si>
    <t>Mevrouw A.M. Cox</t>
  </si>
  <si>
    <t>annemariacox@gmail.com</t>
  </si>
  <si>
    <t>De heer J. Tiems</t>
  </si>
  <si>
    <t>tiems@huisartsensoest.nl</t>
  </si>
  <si>
    <t>Mevrouw L.H. de Vries</t>
  </si>
  <si>
    <t>assistente@lhdevries.nl</t>
  </si>
  <si>
    <t>Mevrouw M.M. Wouw-Kok</t>
  </si>
  <si>
    <t>praktijkmanager.bachlaan@ezorg.nl</t>
  </si>
  <si>
    <t>Mevrouw C.P. Bloemendal-Dankers</t>
  </si>
  <si>
    <t>maatschap@dezandbloem.nl</t>
  </si>
  <si>
    <t>De heer drs. M. van der Leest</t>
  </si>
  <si>
    <t>mvdleest@live.nl</t>
  </si>
  <si>
    <t>Mevrouw drs. K.M.A.E. van den Ekart</t>
  </si>
  <si>
    <t>kvdekart@icloud.com</t>
  </si>
  <si>
    <t>van den</t>
  </si>
  <si>
    <t>Mevrouw I.C.M. de Man-Rodijk</t>
  </si>
  <si>
    <t>management@hp-asklepios.nl</t>
  </si>
  <si>
    <t>De heer C. Hauck</t>
  </si>
  <si>
    <t>mail@dokterhauck.nl</t>
  </si>
  <si>
    <t>Mevrouw E.A. ten Hoor</t>
  </si>
  <si>
    <t>e.a.tenhoor@ezorg.nl</t>
  </si>
  <si>
    <t>De heer J.F. Hartman</t>
  </si>
  <si>
    <t>jeroenhartman82@gmail.com</t>
  </si>
  <si>
    <t>Mevrouw M.A. Overvest</t>
  </si>
  <si>
    <t>movervest@praktijkparklaan.nl</t>
  </si>
  <si>
    <t>Mevrouw drs. K. Janssen</t>
  </si>
  <si>
    <t>info@huisartsenpraktijkamersfoort.nl</t>
  </si>
  <si>
    <t>B.B. van der Schoot</t>
  </si>
  <si>
    <t>info@gc-nijkerkerveen.nl</t>
  </si>
  <si>
    <t>Mevrouw L.I. Blom-Zandbergen</t>
  </si>
  <si>
    <t>l.blom@gc-corlaer.nl</t>
  </si>
  <si>
    <t>De heer J. Oldenburger</t>
  </si>
  <si>
    <t>j.oldenburger@bijdeflier.nl</t>
  </si>
  <si>
    <t>De heer A.A. Borreman</t>
  </si>
  <si>
    <t>a.a.borreman@gzcbarneveld.nl</t>
  </si>
  <si>
    <t>Mevrouw M.H. Lunter</t>
  </si>
  <si>
    <t>m.lunter@hpdevijver.nl</t>
  </si>
  <si>
    <t>Mevrouw drs. A. Roemer</t>
  </si>
  <si>
    <t>anouk@jord.nl</t>
  </si>
  <si>
    <t>Mevrouw drs. P. van der Logt</t>
  </si>
  <si>
    <t>pauline@demolen.nl</t>
  </si>
  <si>
    <t>De heer E.E. Bunte</t>
  </si>
  <si>
    <t>eebunte@gmail.com</t>
  </si>
  <si>
    <t>Mevrouw I.E.T. van Melick</t>
  </si>
  <si>
    <t>vanmelick@hpdevlieter.nl</t>
  </si>
  <si>
    <t>De heer T.A.Y. van den Eede</t>
  </si>
  <si>
    <t>tvdeede@gmail.com</t>
  </si>
  <si>
    <t>Mevrouw C. Erlings</t>
  </si>
  <si>
    <t>c.erlings@delangebrink.nl</t>
  </si>
  <si>
    <t>De heer M. van de Poll</t>
  </si>
  <si>
    <t>marinusvandepoll@gmail.com</t>
  </si>
  <si>
    <t>Mevrouw S.C.B. Deconinck</t>
  </si>
  <si>
    <t>sdeconinck@gezondnoordewier.nl</t>
  </si>
  <si>
    <t>De heer J.P. van Kooten</t>
  </si>
  <si>
    <t>jpvkooten@huisartsenpraktijkvathorst.nl</t>
  </si>
  <si>
    <t>Mevrouw A.M. Koning - van der Scheer</t>
  </si>
  <si>
    <t>koninghuisarts@gmail.com</t>
  </si>
  <si>
    <t>Mevrouw E.S. van Gelder</t>
  </si>
  <si>
    <t>vangelder@huisartsenbloemendal.nl</t>
  </si>
  <si>
    <t>Mevrouw K. Wierenga-van Leijden</t>
  </si>
  <si>
    <t>kvanleijden@doktersteam.nl</t>
  </si>
  <si>
    <t>De heer D. Schaap</t>
  </si>
  <si>
    <t>dokterschaap@huisartsentolgaarde.nl</t>
  </si>
  <si>
    <t>Mevrouw L.K. te Riet</t>
  </si>
  <si>
    <t>teriet@praktijkdekoppel.nl</t>
  </si>
  <si>
    <t>Mevrouw F.M. Paulides</t>
  </si>
  <si>
    <t>fleurpaulides@hotmail.com</t>
  </si>
  <si>
    <t>Mevrouw K. van den Hurk</t>
  </si>
  <si>
    <t>c.vanbentum@huisartsenpraktijknieuwland.nl</t>
  </si>
  <si>
    <t>Mevrouw M. Yusupova</t>
  </si>
  <si>
    <t>m.yusupova@huisartsenschuilenburg.nl</t>
  </si>
  <si>
    <t>Sanday voor de huisarts</t>
  </si>
  <si>
    <t>Mevrouw A. Kruishoop</t>
  </si>
  <si>
    <t>akruishoop@hotmail.com</t>
  </si>
  <si>
    <t>drs. M.J. van Dijke</t>
  </si>
  <si>
    <t>eykmanplein@12move.nl</t>
  </si>
  <si>
    <t>drs. M.A.C. Verboom</t>
  </si>
  <si>
    <t>praktijkverboom@gmail.com</t>
  </si>
  <si>
    <t>Verboom</t>
  </si>
  <si>
    <t>01057601</t>
  </si>
  <si>
    <t>drs. J. Visser</t>
  </si>
  <si>
    <t>spijker@ezorg.nl</t>
  </si>
  <si>
    <t>Visser</t>
  </si>
  <si>
    <t>drs. B. van Pinxteren</t>
  </si>
  <si>
    <t>b.vanpinxteren@huisartsen-ooginal.nl</t>
  </si>
  <si>
    <t>drs. G.M.M. van den Berg</t>
  </si>
  <si>
    <t>info@gezondlunetten.nl</t>
  </si>
  <si>
    <t>G.M.M.</t>
  </si>
  <si>
    <t>Berg</t>
  </si>
  <si>
    <t>37054140</t>
  </si>
  <si>
    <t>info@gezondhoograven.nl</t>
  </si>
  <si>
    <t>37057432</t>
  </si>
  <si>
    <t>drs. N.G. de Grunt</t>
  </si>
  <si>
    <t>info@gezondheidscentrumondiep.nl</t>
  </si>
  <si>
    <t>drs. R.F.M. Smit</t>
  </si>
  <si>
    <t>fsmit@gclombok.nl</t>
  </si>
  <si>
    <t>Smit</t>
  </si>
  <si>
    <t>drs. P.P.E. Sival</t>
  </si>
  <si>
    <t>p.sival@degreev.nl</t>
  </si>
  <si>
    <t>drs. W. van der Kraan</t>
  </si>
  <si>
    <t>info@mariahoek.nl</t>
  </si>
  <si>
    <t>drs. R.A. van de Goor</t>
  </si>
  <si>
    <t>info@gzcbinnenstad.nl</t>
  </si>
  <si>
    <t>drs. K.N. Keddeman</t>
  </si>
  <si>
    <t>keddeman@huisartsenpraktijkdedame.nl</t>
  </si>
  <si>
    <t>drs. P.K. Lam</t>
  </si>
  <si>
    <t>k.lam@gezondheidscentrumdebrug.nl</t>
  </si>
  <si>
    <t>drs. S.M.G. Molthof</t>
  </si>
  <si>
    <t>assistente@koningslaan61.nl</t>
  </si>
  <si>
    <t>avandenborg@artsenzorg.nl</t>
  </si>
  <si>
    <t>A.W.P.</t>
  </si>
  <si>
    <t>Borg</t>
  </si>
  <si>
    <t>01058297</t>
  </si>
  <si>
    <t>drs. P.M. van Cuilenburg</t>
  </si>
  <si>
    <t>cuilenburg@kpnmail.nl</t>
  </si>
  <si>
    <t>dr. C.D.M. Ruijs</t>
  </si>
  <si>
    <t>c.d.m.ruijs@praktijkdedichter.nl</t>
  </si>
  <si>
    <t>drs. M.K. Selles</t>
  </si>
  <si>
    <t>mselles@deneckar.nl</t>
  </si>
  <si>
    <t>De heer H.M. Kolk</t>
  </si>
  <si>
    <t>kolk@ezorg.nl</t>
  </si>
  <si>
    <t>C.E. van Donselaar</t>
  </si>
  <si>
    <t>cevandijk@hotmail.com</t>
  </si>
  <si>
    <t>Mevrouw M. Salmanboer</t>
  </si>
  <si>
    <t>salmanboer@yahoo.com</t>
  </si>
  <si>
    <t>Sanday - Scipio</t>
  </si>
  <si>
    <t>drs. C.J. Post Uiterweer</t>
  </si>
  <si>
    <t>info@therapeuticumutrecht.nl</t>
  </si>
  <si>
    <t>De heer drs. M.J. Vermue</t>
  </si>
  <si>
    <t>mathijsvermue@gmail.com</t>
  </si>
  <si>
    <t>Mevrouw M.A. Mathot</t>
  </si>
  <si>
    <t>m.a.mathot@planet.nl</t>
  </si>
  <si>
    <t>Bosboomstraat 1-G</t>
  </si>
  <si>
    <t>De heer S. Alikhil</t>
  </si>
  <si>
    <t>shafiqalikhil73@gmail.com</t>
  </si>
  <si>
    <t>De heer drs. E.A.T. de Laat</t>
  </si>
  <si>
    <t>eatdelaat@planet.nl</t>
  </si>
  <si>
    <t>Mevrouw N.A.D. Geurts</t>
  </si>
  <si>
    <t>ngeurts@hapweerdsingel.nl</t>
  </si>
  <si>
    <t>De heer M. van Eijk</t>
  </si>
  <si>
    <t>mvaneijk@lichtenberch.nl</t>
  </si>
  <si>
    <t>Mevrouw R.A.P. Kroeders</t>
  </si>
  <si>
    <t>roos.kroeders@gmail.com</t>
  </si>
  <si>
    <t>Mevrouw N.K.M. Danhof</t>
  </si>
  <si>
    <t>pohjonna@gmail.com</t>
  </si>
  <si>
    <t>Mevrouw N.D.M. Truijens</t>
  </si>
  <si>
    <t>De heer drs. H.A. van Dijk</t>
  </si>
  <si>
    <t>hvdijk@huisarts-nwplb.nl</t>
  </si>
  <si>
    <t>De heer drs. G.C. Marges</t>
  </si>
  <si>
    <t>gmarges@gcovervecht.nl</t>
  </si>
  <si>
    <t>Mevrouw C de Kok</t>
  </si>
  <si>
    <t>carin.de.kok@hccnet.nl</t>
  </si>
  <si>
    <t>Kok</t>
  </si>
  <si>
    <t>Mevrouw drs. F.M. Wouters</t>
  </si>
  <si>
    <t>f.wouters@hpwittevrouwen.nl</t>
  </si>
  <si>
    <t>Mevrouw M. Vos</t>
  </si>
  <si>
    <t>marikevos@gmail.com</t>
  </si>
  <si>
    <t>Vos</t>
  </si>
  <si>
    <t>De heer M.A.C. Verboom</t>
  </si>
  <si>
    <t>01009285</t>
  </si>
  <si>
    <t>Mevrouw S. Bode</t>
  </si>
  <si>
    <t>s.bode@deneckar.nl</t>
  </si>
  <si>
    <t>De heer S.H.W. de Ruijter</t>
  </si>
  <si>
    <t>stijn.de.ruijter@doccs.nl</t>
  </si>
  <si>
    <t>De heer J.H.A. Kootte</t>
  </si>
  <si>
    <t>da@hap-tuinwijk.nl</t>
  </si>
  <si>
    <t>Mevrouw S. Kloos</t>
  </si>
  <si>
    <t>praktijkgagelhof@centrichealth.nl</t>
  </si>
  <si>
    <t>De heer A.W.P. van den Borg</t>
  </si>
  <si>
    <t>De heer T.H. Noordenbos</t>
  </si>
  <si>
    <t>tetman@praktijkdekaap.nl</t>
  </si>
  <si>
    <t>Mevrouw H. Boersma</t>
  </si>
  <si>
    <t>Hboersma@degroenekernen.nl</t>
  </si>
  <si>
    <t>H.</t>
  </si>
  <si>
    <t>Mevrouw drs. W.H. Lemmen</t>
  </si>
  <si>
    <t>whlemmen@huisartsenaletta.nl</t>
  </si>
  <si>
    <t>De heer dr. L.H.M. Rikken</t>
  </si>
  <si>
    <t>ict@praktijkdewatertoren.nl</t>
  </si>
  <si>
    <t>De heer J.E. Jansen</t>
  </si>
  <si>
    <t>eric@domstaddokters.nl</t>
  </si>
  <si>
    <t>Jansen</t>
  </si>
  <si>
    <t>Mevrouw M.H.B. von Geldern-van Rijnsoever</t>
  </si>
  <si>
    <t>vanrijnsoever@huisartsdereiger.nl</t>
  </si>
  <si>
    <t>Mevrouw drs. A.M. Hemel</t>
  </si>
  <si>
    <t>arlettehemel@gmail.com</t>
  </si>
  <si>
    <t>praktijkvleutenseweg@centrichealth.nl</t>
  </si>
  <si>
    <t>Onderhoud</t>
  </si>
  <si>
    <t>praktijkprimec@centrichealth.nl</t>
  </si>
  <si>
    <t>Mevrouw J.H. van der Maaten</t>
  </si>
  <si>
    <t>info@nieuwelinie.nl</t>
  </si>
  <si>
    <t>De heer R. Elouanajni</t>
  </si>
  <si>
    <t>r.elouanajni@gmail.com</t>
  </si>
  <si>
    <t>R.</t>
  </si>
  <si>
    <t>Mevrouw F.A. Hemke</t>
  </si>
  <si>
    <t>hemke@doktersopdreef.nl</t>
  </si>
  <si>
    <t>Mevrouw M.L.C. Slijkhuis</t>
  </si>
  <si>
    <t>huisartsterhorst@gmail.com</t>
  </si>
  <si>
    <t>Mevrouw F.M. van Hellemondt</t>
  </si>
  <si>
    <t>f.m.vanhellemondt@gmail.com</t>
  </si>
  <si>
    <t>Mevrouw J.A. Wagenaar-Tolsma</t>
  </si>
  <si>
    <t>jwagenaar@huisartsenpraktijkvathorst.nl</t>
  </si>
  <si>
    <t>De heer drs. C.H. Nijdam</t>
  </si>
  <si>
    <t>c.nijdam@praktijknijdam.nl</t>
  </si>
  <si>
    <t>De heer drs. P. Vroon</t>
  </si>
  <si>
    <t>p.vroon@telfort.nl</t>
  </si>
  <si>
    <t>drs. S. Sluis</t>
  </si>
  <si>
    <t>basweebers@gmail.com</t>
  </si>
  <si>
    <t>Mevrouw drs. M.N. van der Sluijs</t>
  </si>
  <si>
    <t>mnvandersluijs@live.nl</t>
  </si>
  <si>
    <t>Mevrouw L.M. van der Straten</t>
  </si>
  <si>
    <t>lvanderstraten@gcke.nl</t>
  </si>
  <si>
    <t>Mevrouw A. Schipper</t>
  </si>
  <si>
    <t>alberte.schipper@upcmail.nl</t>
  </si>
  <si>
    <t>De heer J.L.H.W. Muller</t>
  </si>
  <si>
    <t>huisarts.uo@gmail.com</t>
  </si>
  <si>
    <t>Mevrouw M.W. van der Spek</t>
  </si>
  <si>
    <t>huisartsvanderspek@gmail.com</t>
  </si>
  <si>
    <t>De heer B.T. Biallosterski</t>
  </si>
  <si>
    <t>biallosterski@hotmail.com</t>
  </si>
  <si>
    <t>De heer T.M. Overbeek</t>
  </si>
  <si>
    <t>detrouwewachter@gmail.com</t>
  </si>
  <si>
    <t>Mevrouw drs. P.J.C.M Schure</t>
  </si>
  <si>
    <t>pjcm.schure@gmail.com</t>
  </si>
  <si>
    <t>dr. F.F. Leyssius</t>
  </si>
  <si>
    <t>f.f.leyssius@medischcentrum-soesterberg.nl</t>
  </si>
  <si>
    <t>De heer L.J.A.L. Kroft</t>
  </si>
  <si>
    <t>tollius@outlook.com</t>
  </si>
  <si>
    <t>Mevrouw M.G.C.L. Smit</t>
  </si>
  <si>
    <t>Mevrouw S.B.A.M. Bloemendal-Hol</t>
  </si>
  <si>
    <t>sbloemendal@roerdomp.nl</t>
  </si>
  <si>
    <t>Mevrouw M. Frankena-van Amelrooij</t>
  </si>
  <si>
    <t>m.frankena@ezorg.nl</t>
  </si>
  <si>
    <t>De heer drs. R. Ramcharan</t>
  </si>
  <si>
    <t>ramcharan.rob@ziggo.nl</t>
  </si>
  <si>
    <t>Mevrouw L.P. Stek</t>
  </si>
  <si>
    <t>l.stek@vogelplein.nl</t>
  </si>
  <si>
    <t>Mevrouw J.M. Pahlplatz</t>
  </si>
  <si>
    <t>annekepahlplatz@hotmail.com</t>
  </si>
  <si>
    <t>J.M.</t>
  </si>
  <si>
    <t>Mevrouw M.A.C. Kieft-de Boer</t>
  </si>
  <si>
    <t>kieft@praktijksymfonie.nl</t>
  </si>
  <si>
    <t>De heer B.A. Rijsdijk</t>
  </si>
  <si>
    <t>b.rijsdijk@vogelplein.nl</t>
  </si>
  <si>
    <t>De heer M. den Haan</t>
  </si>
  <si>
    <t>mdenhaan@mac.com</t>
  </si>
  <si>
    <t>Mevrouw M.E. Midden</t>
  </si>
  <si>
    <t>mmidden@gezondheidscentrumhoogland.nl</t>
  </si>
  <si>
    <t>De heer A. de Jonge</t>
  </si>
  <si>
    <t>mbeekman@dekrommeakker.nl</t>
  </si>
  <si>
    <t>Mevrouw L.A. Dokkum</t>
  </si>
  <si>
    <t>ladokkum@mac.com</t>
  </si>
  <si>
    <t>Mevrouw F.F. Berkhof</t>
  </si>
  <si>
    <t>berkhof@huisartspraktijkzeistwest.nl</t>
  </si>
  <si>
    <t>De heer F. van der Wissel</t>
  </si>
  <si>
    <t>felixvdwissel@me.com</t>
  </si>
  <si>
    <t>De heer H.J. Kneefel</t>
  </si>
  <si>
    <t>hkneefel@wijhuisartsen.nl</t>
  </si>
  <si>
    <t>De heer W.J. Kleijbergen</t>
  </si>
  <si>
    <t>wkleijbergen@huisartsspoorstraat.nl</t>
  </si>
  <si>
    <t>Mevrouw I.D. Verhage-Borgdorff</t>
  </si>
  <si>
    <t>i.verhage@vogelplein.nl</t>
  </si>
  <si>
    <t>De heer drs. R. Karsmakers</t>
  </si>
  <si>
    <t>info@denijedokters.nl</t>
  </si>
  <si>
    <t>doktersmaten@hapleusden.nl</t>
  </si>
  <si>
    <t>De heer J.M. Vermue</t>
  </si>
  <si>
    <t>info@prepzorg.nl</t>
  </si>
  <si>
    <t>Mevrouw S. Hansen</t>
  </si>
  <si>
    <t>sabinehansen@outlook.com</t>
  </si>
  <si>
    <t>Mevrouw V.I. Westerling</t>
  </si>
  <si>
    <t>hapvwch@gmail.com</t>
  </si>
  <si>
    <t>De heer A.J. Snoodijk</t>
  </si>
  <si>
    <t>djsnoodijk@medtzorg.nl</t>
  </si>
  <si>
    <t>Mevrouw M. van Meeteren</t>
  </si>
  <si>
    <t>huisarts@huisartsvanmeeteren.nl</t>
  </si>
  <si>
    <t>De heer J.A. Beeker</t>
  </si>
  <si>
    <t>De heer J.J. Diepersloot</t>
  </si>
  <si>
    <t>jdiepersloot@medtzorg.nl</t>
  </si>
  <si>
    <t>Mevrouw J.R. van Delden</t>
  </si>
  <si>
    <t>doktervandelden@gmail.com</t>
  </si>
  <si>
    <t>Mevrouw A.J. van Ede</t>
  </si>
  <si>
    <t>jvanede@ghcbatau.nl</t>
  </si>
  <si>
    <t>drs. D. Bosman</t>
  </si>
  <si>
    <t>DanielBosman@live.nl</t>
  </si>
  <si>
    <t>drs. M.G. Verhoef</t>
  </si>
  <si>
    <t>mggresnigt@gmail.com</t>
  </si>
  <si>
    <t>De heer E. Stam</t>
  </si>
  <si>
    <t>e.stam@elcm.nl</t>
  </si>
  <si>
    <t>Mevrouw M.C. Aanen</t>
  </si>
  <si>
    <t>M.Aanen@gcbisonspoor.nl</t>
  </si>
  <si>
    <t>Mevrouw J.E.A.M. Korthuis-van Poppel</t>
  </si>
  <si>
    <t>j.vanpoppel@gcbisonspoor.nl</t>
  </si>
  <si>
    <t>drs. G.J. van Breukelen</t>
  </si>
  <si>
    <t>gijsbertjan@gmail.com</t>
  </si>
  <si>
    <t>De heer A.M. Oosterhof</t>
  </si>
  <si>
    <t>m.oosterhof@mcmaarssendorp.nl</t>
  </si>
  <si>
    <t>drs. M.C. Wolfs-Smits</t>
  </si>
  <si>
    <t>miekewolfs@dehuisartsmaarssen.nu</t>
  </si>
  <si>
    <t>drs. P.C. de Vries</t>
  </si>
  <si>
    <t>phcdevries@xs4all.nl</t>
  </si>
  <si>
    <t>drs. R.H.A. Wennekes</t>
  </si>
  <si>
    <t>rhawennekes@xs4all.nl</t>
  </si>
  <si>
    <t>drs. C. van Wincoop</t>
  </si>
  <si>
    <t>huisarts@mijnhuisarts.info</t>
  </si>
  <si>
    <t>drs. C. van Beek</t>
  </si>
  <si>
    <t>c.vanbeek@mcmaarssendorp.nl</t>
  </si>
  <si>
    <t>Mevrouw M. Sprang</t>
  </si>
  <si>
    <t>sprangmanouk@gmail.com</t>
  </si>
  <si>
    <t>Mevrouw B.W.S. Tinnemans</t>
  </si>
  <si>
    <t>b.tinnemans@hetzandgezond.nl</t>
  </si>
  <si>
    <t>Mevrouw B.P Huijbers</t>
  </si>
  <si>
    <t>b.p.huijbers@gmail.com</t>
  </si>
  <si>
    <t>De heer P. Harms</t>
  </si>
  <si>
    <t>p.harms@zorgmail.com</t>
  </si>
  <si>
    <t>De heer J. Haanstra</t>
  </si>
  <si>
    <t>jhaanstra@live.nl</t>
  </si>
  <si>
    <t>De heer L. Verhoef</t>
  </si>
  <si>
    <t>hogeveen@praktijkhv.nl</t>
  </si>
  <si>
    <t>De heer A.J.J. Link</t>
  </si>
  <si>
    <t>De heer E.W. Thurkow</t>
  </si>
  <si>
    <t>info@huisartsthurkow.nl</t>
  </si>
  <si>
    <t>Mevrouw C.J.A. Kompier</t>
  </si>
  <si>
    <t>c.kompier@huisartskompier.nl</t>
  </si>
  <si>
    <t>drs. F. Drost</t>
  </si>
  <si>
    <t>fdrost@xs4all.nl</t>
  </si>
  <si>
    <t>Mevrouw C.P.J.G.M. Tibosch</t>
  </si>
  <si>
    <t>praktijk@huisartsenpraktijkbronkhorst.nl</t>
  </si>
  <si>
    <t>De heer R.C.T. Groeneveld</t>
  </si>
  <si>
    <t>rctgroeneveld@huisartswilnis.nl</t>
  </si>
  <si>
    <t>Mevrouw A. Schmidt</t>
  </si>
  <si>
    <t>a.schmidt.huisarts@gmail.com</t>
  </si>
  <si>
    <t>Mevrouw D.M. Grundlehner</t>
  </si>
  <si>
    <t>administratie@praktijkpuntenburg.nl</t>
  </si>
  <si>
    <t>Mevrouw D. van Sleeuwen</t>
  </si>
  <si>
    <t>huisartsen@marepark.nl</t>
  </si>
  <si>
    <t>drs. A.J. Klein Ikkink</t>
  </si>
  <si>
    <t>a.kleinikkink@vechtzorg.nl</t>
  </si>
  <si>
    <t>drs. S.W.L. Kamermans</t>
  </si>
  <si>
    <t>skamermans@hotmail.com</t>
  </si>
  <si>
    <t>De heer M.J. Pon</t>
  </si>
  <si>
    <t>m.j.pon@vechtzorg.nl</t>
  </si>
  <si>
    <t>Mevrouw J.C.G. Jenkins</t>
  </si>
  <si>
    <t>huisarts.jenkins@gmail.com</t>
  </si>
  <si>
    <t>Mevrouw S. Duarte dos Santos Rico</t>
  </si>
  <si>
    <t>huisarts@huisartsdehogewoerd.nl</t>
  </si>
  <si>
    <t>De heer A.A.M. Hermsen</t>
  </si>
  <si>
    <t>info@huisartsenschilderskwartier.nl</t>
  </si>
  <si>
    <t>drs. W.S. Verboon</t>
  </si>
  <si>
    <t>wverboon@gmail.com</t>
  </si>
  <si>
    <t>drs. J.K. Hanje</t>
  </si>
  <si>
    <t>j.hanje@huisartsenmontfoort.nl</t>
  </si>
  <si>
    <t>drs. P.J.A. van Liere</t>
  </si>
  <si>
    <t>weerark@weerark.nl</t>
  </si>
  <si>
    <t>drs. M.G. Oude Ophuis - van Dael</t>
  </si>
  <si>
    <t>administratie@huisartsenmontfoort.nl</t>
  </si>
  <si>
    <t>M.L. Smink</t>
  </si>
  <si>
    <t>m.dool-smink@huisartsenmontfoort.nl</t>
  </si>
  <si>
    <t>A.M. van Kuilenburg</t>
  </si>
  <si>
    <t>amvkuilenburg@huisartswoerden.nl</t>
  </si>
  <si>
    <t>Mevrouw J. Timmerman</t>
  </si>
  <si>
    <t>j.timmerman@gcmbroek.nl</t>
  </si>
  <si>
    <t>Mevrouw K. Scheele</t>
  </si>
  <si>
    <t>karin.scheele@centrichealth.nl</t>
  </si>
  <si>
    <t>De heer B.S.F. Gerhards</t>
  </si>
  <si>
    <t>management@praktijkloenen.nl</t>
  </si>
  <si>
    <t>Mevrouw F. Meulink</t>
  </si>
  <si>
    <t>fmeulink@lrjg.nl</t>
  </si>
  <si>
    <t>De heer E.B. Mees</t>
  </si>
  <si>
    <t>e.mees@planet.nl</t>
  </si>
  <si>
    <t>drs. J. van Dok</t>
  </si>
  <si>
    <t>jesdok@xs4all.nl</t>
  </si>
  <si>
    <t>drs. P.H. Oostvogel</t>
  </si>
  <si>
    <t>boekhouding@groepspraktijkhuizen.nl</t>
  </si>
  <si>
    <t>drs. G.A.G. te Braak</t>
  </si>
  <si>
    <t>huisartsen@praktijkduet.nl</t>
  </si>
  <si>
    <t>drs. M. Voerknecht</t>
  </si>
  <si>
    <t>huisartspraktijk@hotmail.com</t>
  </si>
  <si>
    <t>debruincp@gmail.com</t>
  </si>
  <si>
    <t>M.D. Weytingh</t>
  </si>
  <si>
    <t>weytingh@hetnet.nl</t>
  </si>
  <si>
    <t>drs. A.C. van Randwijk</t>
  </si>
  <si>
    <t>vanrandwijk@huisartsenloosdrecht.nl</t>
  </si>
  <si>
    <t>pape@mcbz.nl</t>
  </si>
  <si>
    <t>drs. J.C. Schuur</t>
  </si>
  <si>
    <t>huisarts.hapmeent@xs4all.nl</t>
  </si>
  <si>
    <t>drs. R.R. Blees</t>
  </si>
  <si>
    <t>rrblees@ezorg.nl</t>
  </si>
  <si>
    <t>drs. J.M. van der Horst</t>
  </si>
  <si>
    <t>vdhorst@eedenburgh.nl</t>
  </si>
  <si>
    <t>drs. M.H. Brooks</t>
  </si>
  <si>
    <t>drs. B. Weebers</t>
  </si>
  <si>
    <t>drs. C.A. Nitzsche</t>
  </si>
  <si>
    <t>nitzsche.caat@gmail.com</t>
  </si>
  <si>
    <t>drs. K. Kisman</t>
  </si>
  <si>
    <t>kkisman@kismanhuisarts.nl</t>
  </si>
  <si>
    <t>drs. J.H. Bouwman</t>
  </si>
  <si>
    <t>jhbouwman@ezorg.nl</t>
  </si>
  <si>
    <t>wste@live.nl</t>
  </si>
  <si>
    <t>J.L. Keizer</t>
  </si>
  <si>
    <t>j.keizer@huisartsenlopesdias.nl</t>
  </si>
  <si>
    <t>drs. J.M. van Zuiden</t>
  </si>
  <si>
    <t>info@praktijkvanzuiden.nl</t>
  </si>
  <si>
    <t>drs. K. Sonnenschein</t>
  </si>
  <si>
    <t>ksonnenschein@mcdudokpark.nl</t>
  </si>
  <si>
    <t>drs. C.M.F. van de Sanden</t>
  </si>
  <si>
    <t>cvandesanden@mcdudokpark.nl</t>
  </si>
  <si>
    <t>drs. W.M.D. Blokhuis</t>
  </si>
  <si>
    <t>administratie@huisartsenhoflaan.nl</t>
  </si>
  <si>
    <t>drs. F.D. van Ouwerkerk</t>
  </si>
  <si>
    <t>plataan11@gmail.com</t>
  </si>
  <si>
    <t>drs. H.J.M. Janssen Steenberg</t>
  </si>
  <si>
    <t>mjanssen@keverdijkhuisartsen.nl</t>
  </si>
  <si>
    <t>drs. D.C. Pot</t>
  </si>
  <si>
    <t>dcpot@huisartsenpraktijkhilversumoost.nl</t>
  </si>
  <si>
    <t>drs. H.G. van Geuns</t>
  </si>
  <si>
    <t>vangeuns@mac.com</t>
  </si>
  <si>
    <t>drs. K. Slot</t>
  </si>
  <si>
    <t>katerijneslot@delloods.nl</t>
  </si>
  <si>
    <t>drs. H.H. Toutenhoofd</t>
  </si>
  <si>
    <t>info@badertoutenhoofd.nl</t>
  </si>
  <si>
    <t>drs. A.A. Bouma</t>
  </si>
  <si>
    <t>abouma@huisartsenvita.nl</t>
  </si>
  <si>
    <t>drs. N.S. Alons</t>
  </si>
  <si>
    <t>nsalons@ziggo.nl</t>
  </si>
  <si>
    <t>drs. W. Endel</t>
  </si>
  <si>
    <t>endelw@xs4all.nl</t>
  </si>
  <si>
    <t>De heer C. Romeijn</t>
  </si>
  <si>
    <t>keesromeijn@huisartsromeijn.nl</t>
  </si>
  <si>
    <t>Mevrouw C.I. Zwaan-Gagenel</t>
  </si>
  <si>
    <t>c.zwaan@huisartszwaan-gagenel.nl</t>
  </si>
  <si>
    <t>De heer F.M.G.M. Oostendorp</t>
  </si>
  <si>
    <t>fmgmoostendorp@mcdeartsenij.nl</t>
  </si>
  <si>
    <t>Mevrouw H.J. van Brummen</t>
  </si>
  <si>
    <t>huisartsvanbrummen@gmail.com</t>
  </si>
  <si>
    <t>Mevrouw N. Bruins</t>
  </si>
  <si>
    <t>huisartsenpraktijkbruins@gmail.com</t>
  </si>
  <si>
    <t>De heer P.E. Speelman</t>
  </si>
  <si>
    <t>speelmanhuisarts@gmail.com</t>
  </si>
  <si>
    <t>De heer M.P. Kramer</t>
  </si>
  <si>
    <t>mkramer@primaportahuisartsen.nl</t>
  </si>
  <si>
    <t>De heer H.G.J. Schouten</t>
  </si>
  <si>
    <t>hschouten@primaportahuisartsen.nl</t>
  </si>
  <si>
    <t>De heer K. Siderakis</t>
  </si>
  <si>
    <t>ksiderakis@primaportahuisartsen.nl</t>
  </si>
  <si>
    <t>Mevrouw J.G.C.M. Beelen</t>
  </si>
  <si>
    <t>jgcm.beelen@planet.nl</t>
  </si>
  <si>
    <t>Mevrouw J.C. te Dorsthorst</t>
  </si>
  <si>
    <t>juultedorsthorst@gmail.com</t>
  </si>
  <si>
    <t>Mevrouw drs. M.E. Buijs</t>
  </si>
  <si>
    <t>m.buijs@panacea-huisartsen.nl</t>
  </si>
  <si>
    <t>Mevrouw A. van Veluw</t>
  </si>
  <si>
    <t>administratie@huisartsenbijvanck.nl</t>
  </si>
  <si>
    <t>De heer J.C. Overgaauw</t>
  </si>
  <si>
    <t>praktijk@huisartsovergaauw.nl</t>
  </si>
  <si>
    <t>De heer M.J.J. van van Rhijn</t>
  </si>
  <si>
    <t>vanrhijn@huisartsvanrhijn.nl</t>
  </si>
  <si>
    <t>Mevrouw B. Tanis</t>
  </si>
  <si>
    <t>info@huisartsenloosdrecht.nl</t>
  </si>
  <si>
    <t>Mevrouw M.S. Sedelaar</t>
  </si>
  <si>
    <t>sedelaar@huisartsenloosdrecht.nl</t>
  </si>
  <si>
    <t>De heer W.H. van Bleek</t>
  </si>
  <si>
    <t>wjvanbleek@mcdeartsenij.nl</t>
  </si>
  <si>
    <t>De heer A. MacLeod</t>
  </si>
  <si>
    <t>amacleod@mcdeartsenij.nl</t>
  </si>
  <si>
    <t>De heer drs. V. Verstappen</t>
  </si>
  <si>
    <t>v_verstappen@hotmail.com</t>
  </si>
  <si>
    <t>Mevrouw L. Suijker</t>
  </si>
  <si>
    <t>huisartsensiebelingsuijker@hisnet.nl</t>
  </si>
  <si>
    <t>De heer R. Boersma</t>
  </si>
  <si>
    <t>directie@wgchuizen.nl</t>
  </si>
  <si>
    <t>Mevrouw E. van de Beek</t>
  </si>
  <si>
    <t>De heer dr. J. Wind</t>
  </si>
  <si>
    <t>Mevrouw F. Bennebroek Gravenhorst</t>
  </si>
  <si>
    <t>praktijkbgw@ezorg.nl</t>
  </si>
  <si>
    <t>De heer drs. P. Linthorst</t>
  </si>
  <si>
    <t>linthorstp@hisnet.nl</t>
  </si>
  <si>
    <t>Mevrouw E. Faber</t>
  </si>
  <si>
    <t>efaber@mcdeartsenij.nl</t>
  </si>
  <si>
    <t>Mevrouw A. Stoltenborg</t>
  </si>
  <si>
    <t>huisarts@praktijkkerkelanden.nl</t>
  </si>
  <si>
    <t>Mevrouw C. Speelman</t>
  </si>
  <si>
    <t>speelman@mcbz.nl</t>
  </si>
  <si>
    <t>De heer drs. J. Kuipers</t>
  </si>
  <si>
    <t>huisarts@lowenbergkuipers.nl</t>
  </si>
  <si>
    <t>Mevrouw B.B. Emmerig</t>
  </si>
  <si>
    <t>info@huisartsenpraktijkmuiderberg.nl</t>
  </si>
  <si>
    <t>Mevrouw M.N.E. Bakker</t>
  </si>
  <si>
    <t>m.bakker@huisartsenpraktijkcurtevenne.nl</t>
  </si>
  <si>
    <t>Bakker</t>
  </si>
  <si>
    <t>De heer R.F. Kievit</t>
  </si>
  <si>
    <t>rogierkievit@outlook.com</t>
  </si>
  <si>
    <t>Mevrouw dr. E. Leushuis</t>
  </si>
  <si>
    <t>leushuis@huisartspraktijkovermeer.nl</t>
  </si>
  <si>
    <t>Mevrouw drs. C.L. Mooij</t>
  </si>
  <si>
    <t>c.mooij@huisartsenlopesdias.nl</t>
  </si>
  <si>
    <t>Mevrouw J.M. Boeting</t>
  </si>
  <si>
    <t>janneboeting@gmail.com</t>
  </si>
  <si>
    <t>Mevrouw M. Siemerink</t>
  </si>
  <si>
    <t>huisartsen@hilversumsehuisartsen.nl</t>
  </si>
  <si>
    <t>Mevrouw J.L. Heckman</t>
  </si>
  <si>
    <t>judith@praktijkheckman.nl</t>
  </si>
  <si>
    <t>Mevrouw A.A. Harbers-Schoemaker</t>
  </si>
  <si>
    <t>a.a.schoemaker@gmail.com</t>
  </si>
  <si>
    <t>De heer E.E. van Waning</t>
  </si>
  <si>
    <t>eevanwaning@gmail.com</t>
  </si>
  <si>
    <t>Mevrouw E.M. Willems</t>
  </si>
  <si>
    <t>elsbethwillems@delloods.nl</t>
  </si>
  <si>
    <t>Mevrouw M.L. Tas</t>
  </si>
  <si>
    <t>info@huisartsentasenbuijs.nl</t>
  </si>
  <si>
    <t>De heer P.P. van den Hoogenband</t>
  </si>
  <si>
    <t>vandenhoogenband@rhogo.nl</t>
  </si>
  <si>
    <t>De heer P.J. Boden</t>
  </si>
  <si>
    <t>info@huisartsenpraktijkdekrijgsman.nl</t>
  </si>
  <si>
    <t>Mevrouw L. Aden</t>
  </si>
  <si>
    <t>adminpannerden@ezorg.nl</t>
  </si>
  <si>
    <t>Mevrouw E. Willems</t>
  </si>
  <si>
    <t>Mevrouw M.J.M. ten Bruggencate</t>
  </si>
  <si>
    <t>mtenbruggencate@hotmail.com</t>
  </si>
  <si>
    <t>Mevrouw A.R. Langeveld</t>
  </si>
  <si>
    <t>r.langeveld@destadsheide.nl</t>
  </si>
  <si>
    <t>Mevrouw G.W. van Baarda</t>
  </si>
  <si>
    <t>ingridvanbaarda@gmail.com</t>
  </si>
  <si>
    <t>De heer H.G.M. Boersma</t>
  </si>
  <si>
    <t>boeheij@kpnmail.nl</t>
  </si>
  <si>
    <t>De heer J. Kreima</t>
  </si>
  <si>
    <t>jay@delta-huisartsen.nl</t>
  </si>
  <si>
    <t>Mevrouw B. Rutten-Schotman</t>
  </si>
  <si>
    <t>rutten@dds.nl</t>
  </si>
  <si>
    <t>Mevrouw drs. F. Blonk</t>
  </si>
  <si>
    <t>fblonk@medischcentrumleebrug.nl</t>
  </si>
  <si>
    <t>De heer B.A.W. Kienhuis</t>
  </si>
  <si>
    <t>bkienhuis@medischcentrumhofspoor.nl</t>
  </si>
  <si>
    <t>drs. J.N.J. Sleijffers</t>
  </si>
  <si>
    <t>jnjsleijffers@kpnmail.nl</t>
  </si>
  <si>
    <t>drs. L. Tijchon</t>
  </si>
  <si>
    <t>ltychon@xs4all.nl</t>
  </si>
  <si>
    <t>Mevrouw I. Voermans</t>
  </si>
  <si>
    <t>ivoermans@medischcentrumhofspoor.nl</t>
  </si>
  <si>
    <t>drs. H. Boerma</t>
  </si>
  <si>
    <t>hboerma@medischcentrumhofspoor.nl</t>
  </si>
  <si>
    <t>drs. H.A. Lammers</t>
  </si>
  <si>
    <t>hlammers@t-steyn.nl</t>
  </si>
  <si>
    <t>M.Y. Beukers</t>
  </si>
  <si>
    <t>deweegbree@ezorg.nl</t>
  </si>
  <si>
    <t>C.J.M.  Bomers</t>
  </si>
  <si>
    <t>huisartsenpraktijk.ametisthof@ezorg.nl</t>
  </si>
  <si>
    <t>A.G. van Zijl</t>
  </si>
  <si>
    <t>agvanzijl@ezorg.nl</t>
  </si>
  <si>
    <t>R.H.M. Roelofs</t>
  </si>
  <si>
    <t>praktijkdepoort@ezorg.nl</t>
  </si>
  <si>
    <t>drs. W.M. van Stempvoort</t>
  </si>
  <si>
    <t>info@praktijkvoorwijk.nl</t>
  </si>
  <si>
    <t>drs. V.A.J. Deijns</t>
  </si>
  <si>
    <t>vajdeijns@gmail.com</t>
  </si>
  <si>
    <t>drs. J.C.W. Loos</t>
  </si>
  <si>
    <t>jcwloos@huisartscothen.nl</t>
  </si>
  <si>
    <t>drs. M.J.E. Stoop</t>
  </si>
  <si>
    <t>m.stoop@praktijkstoop.nl</t>
  </si>
  <si>
    <t>Mevrouw S.J. Briedé - Roeleveld</t>
  </si>
  <si>
    <t>s.briede@wildemansteeg.nl</t>
  </si>
  <si>
    <t>De heer H.W. Krikke</t>
  </si>
  <si>
    <t>krikke@molenzoom.nl</t>
  </si>
  <si>
    <t>Mevrouw E. van Rooij</t>
  </si>
  <si>
    <t>huisartsellen@gmail.com</t>
  </si>
  <si>
    <t>De heer S.W. Eijsbouts</t>
  </si>
  <si>
    <t>s.eijsbouts@mczandweg.nl</t>
  </si>
  <si>
    <t>De heer T. Wouters</t>
  </si>
  <si>
    <t>t.wouters@hoedvianen.nl</t>
  </si>
  <si>
    <t>Mevrouw M.A. van Oostrum</t>
  </si>
  <si>
    <t>vanoostrum@huisartsenpraktijkodijk.nl</t>
  </si>
  <si>
    <t>Mevrouw S. Schippers</t>
  </si>
  <si>
    <t>s.schippers@huisartsenpraktijkmaartensdijk.nl</t>
  </si>
  <si>
    <t>Mevrouw drs. A.C. Gisolf</t>
  </si>
  <si>
    <t>avdhoeven@medischcentrumdorp.nl</t>
  </si>
  <si>
    <t>Mevrouw R.H. Ossendrijver</t>
  </si>
  <si>
    <t>rosalieossendrijver@gmail.com</t>
  </si>
  <si>
    <t>Mevrouw drs. M. van Ginkel</t>
  </si>
  <si>
    <t>mariekevanginkel@gmail.com</t>
  </si>
  <si>
    <t>drs. L. van Eijk</t>
  </si>
  <si>
    <t>luukveijk@gmail.com</t>
  </si>
  <si>
    <t>drs. E.W. van de Beek</t>
  </si>
  <si>
    <t>ewvandebeek@gmail.com</t>
  </si>
  <si>
    <t>De heer drs. P.T. Achterberg</t>
  </si>
  <si>
    <t>pimachterberg@hotmail.com</t>
  </si>
  <si>
    <t>De heer drs. F.R. van der Weide</t>
  </si>
  <si>
    <t>frvanderweide@provostlaan.nl</t>
  </si>
  <si>
    <t>De heer J. Krijgh</t>
  </si>
  <si>
    <t>assistente@heuvelrugmc.nl</t>
  </si>
  <si>
    <t>De heer C.L.M. van Heerde</t>
  </si>
  <si>
    <t>clmvanheerde@ghcdeschans.nl</t>
  </si>
  <si>
    <t>Mevrouw I.M. Heikens</t>
  </si>
  <si>
    <t>i.heikens@zorgpleinzuid.nl</t>
  </si>
  <si>
    <t>drs. J.J. Lems</t>
  </si>
  <si>
    <t>lhanneke@hotmail.com</t>
  </si>
  <si>
    <t>Mevrouw drs. M.H. Krabbe</t>
  </si>
  <si>
    <t>mhkrabbe@hotmail.com</t>
  </si>
  <si>
    <t>drs. R.M.J.M. van Kuppevelt</t>
  </si>
  <si>
    <t>kuppevelt@tollenslaan.nl</t>
  </si>
  <si>
    <t>drs. A.A. van Vollevelde</t>
  </si>
  <si>
    <t>a-v-v@planet.nl</t>
  </si>
  <si>
    <t>De heer drs. M. Brandt</t>
  </si>
  <si>
    <t>maartenbrandt@gmail.com</t>
  </si>
  <si>
    <t>drs. M. Nasseri</t>
  </si>
  <si>
    <t>nasseri@meridiaan.nl</t>
  </si>
  <si>
    <t>drs. P.J.A. Bruens-van Ballegooijen</t>
  </si>
  <si>
    <t>bruens@meridiaan.nl</t>
  </si>
  <si>
    <t>drs. F.J.E. Hardam</t>
  </si>
  <si>
    <t>Hardam@meridiaan.nl</t>
  </si>
  <si>
    <t>drs. A.H.E.M. van Kessel</t>
  </si>
  <si>
    <t>ahem@huisartsvankessel.nl</t>
  </si>
  <si>
    <t>drs. A.C.D. van Lennep</t>
  </si>
  <si>
    <t>management@lennephuisartsen.nl</t>
  </si>
  <si>
    <t>drs. D. Groot</t>
  </si>
  <si>
    <t>hagroot@ezorg.nl</t>
  </si>
  <si>
    <t>dr. R.W.J. van der Heijden</t>
  </si>
  <si>
    <t>huisartsdrrvdheijden@gmail.com</t>
  </si>
  <si>
    <t>drs. G.J. van Tussenbroek</t>
  </si>
  <si>
    <t>hapbac@planet.nl</t>
  </si>
  <si>
    <t>drs. A.A. Aukema</t>
  </si>
  <si>
    <t>huisarts.aukema@gmail.com</t>
  </si>
  <si>
    <t>roelofmulder@casema.nl</t>
  </si>
  <si>
    <t>dr. M.H. Grol</t>
  </si>
  <si>
    <t>m.h.grol@hetnet.nl</t>
  </si>
  <si>
    <t>drs. M. Franssens</t>
  </si>
  <si>
    <t>mfranssens@live.nl</t>
  </si>
  <si>
    <t>drs. R. Hirsch</t>
  </si>
  <si>
    <t>administratie@ghcdebilt.nl</t>
  </si>
  <si>
    <t>drs. E.I. Bleeker</t>
  </si>
  <si>
    <t>info@huisartshoefenhaag.nl</t>
  </si>
  <si>
    <t>drs. M.H.J.L. Pannekoek</t>
  </si>
  <si>
    <t>mhjl.pannekoek@gmail.com</t>
  </si>
  <si>
    <t>drs. S. Asgarali</t>
  </si>
  <si>
    <t>praktijkmanager@huisartsenpraktijkbilthoven.nl</t>
  </si>
  <si>
    <t>drs. L.F. de Back</t>
  </si>
  <si>
    <t>administratie@harinnebeek.nl</t>
  </si>
  <si>
    <t>drs. L. Franssen</t>
  </si>
  <si>
    <t>hpdepotgieter@ezorg.nl</t>
  </si>
  <si>
    <t>drs. P.C. Woudenberg</t>
  </si>
  <si>
    <t>huisartspraktijkhoogkanje@gmail.com</t>
  </si>
  <si>
    <t>drs. A. de Joode</t>
  </si>
  <si>
    <t>dejoode@tollenslaan.nl</t>
  </si>
  <si>
    <t>S.H. Lindner</t>
  </si>
  <si>
    <t>info@huisartsenpraktijkdukatenburg.nl</t>
  </si>
  <si>
    <t>Mevrouw drs. N.J. Smitsman</t>
  </si>
  <si>
    <t>nienke.smitsman@widar.nl</t>
  </si>
  <si>
    <t>Mevrouw S.J. van Beukering-Wiersma</t>
  </si>
  <si>
    <t>s.j.van.beukering.wiersma@gmail.com</t>
  </si>
  <si>
    <t>Mevrouw drs. Y.C.Y. Suijker</t>
  </si>
  <si>
    <t>yvettesuijker@gmail.com</t>
  </si>
  <si>
    <t>Mevrouw F.L. Kramer</t>
  </si>
  <si>
    <t>lydiakramer@hotmail.nl</t>
  </si>
  <si>
    <t>De heer drs. A.W. de Heij</t>
  </si>
  <si>
    <t>awdeheij@outlook.com</t>
  </si>
  <si>
    <t>Mevrouw drs. C.M.M. Stigter</t>
  </si>
  <si>
    <t>claudia.st@wxs.nl</t>
  </si>
  <si>
    <t>Mevrouw drs. M. Valkenburg</t>
  </si>
  <si>
    <t>m.valkenburg2@gmail.com</t>
  </si>
  <si>
    <t>Mevrouw L.P. Keppel</t>
  </si>
  <si>
    <t>lkeppel@huisartsenmaarn.nl</t>
  </si>
  <si>
    <t>Mevrouw F.H. Witvoet</t>
  </si>
  <si>
    <t>huisartswitvoet@ziggo.nl</t>
  </si>
  <si>
    <t>F.H.</t>
  </si>
  <si>
    <t>De heer A. Sherzad</t>
  </si>
  <si>
    <t>sherzad@huisartsbeatrixplantsoen.nl</t>
  </si>
  <si>
    <t>Mevrouw drs. D.N. van der Veen</t>
  </si>
  <si>
    <t>praktijk.harkink@me.com</t>
  </si>
  <si>
    <t>Mevrouw F. Smits</t>
  </si>
  <si>
    <t>frederieksmits@hotmail.com</t>
  </si>
  <si>
    <t>Mevrouw drs. S.C.E. Groeneveld</t>
  </si>
  <si>
    <t>saskiagroeneveld@hotmail.com</t>
  </si>
  <si>
    <t>De heer B.T. Verhagen</t>
  </si>
  <si>
    <t>bob.verhagen@buurtdokters.net</t>
  </si>
  <si>
    <t>Mevrouw W.K. van Stuijvenberg</t>
  </si>
  <si>
    <t>wvanstuijvenberg@decomponist.nl</t>
  </si>
  <si>
    <t>Mevrouw W.L.F. Bedaux</t>
  </si>
  <si>
    <t>willemijn.bedaux@gmail.com</t>
  </si>
  <si>
    <t>Mevrouw S.F. van Vugt</t>
  </si>
  <si>
    <t>saskiavvugt@gmail.com</t>
  </si>
  <si>
    <t>De heer R.G.E. Boiten</t>
  </si>
  <si>
    <t>eboiten@huisartsenvollenhove.nl</t>
  </si>
  <si>
    <t>Mevrouw J.T. Piët</t>
  </si>
  <si>
    <t>mibo@tollenslaan.nl</t>
  </si>
  <si>
    <t>De heer M.V. Rietbroek</t>
  </si>
  <si>
    <t>info@haprietbroek.nl</t>
  </si>
  <si>
    <t>De heer R.A.B. Franke</t>
  </si>
  <si>
    <t>r.franke@zorgpleinzuid.nl</t>
  </si>
  <si>
    <t>Mevrouw S. van Saarloos</t>
  </si>
  <si>
    <t>huisartsvansaarloos@gmail.com</t>
  </si>
  <si>
    <t>De heer A.J. van der Veer</t>
  </si>
  <si>
    <t>vanderveer@huisartsenpraktijkorion.nl</t>
  </si>
  <si>
    <t>Mevrouw E.M. Schreuder-Bouman</t>
  </si>
  <si>
    <t>moverkamp@huisartsenpraktijkdebrink.nl</t>
  </si>
  <si>
    <t>drs. H.J.C. Raven</t>
  </si>
  <si>
    <t>finadhoedvianen@live.nl</t>
  </si>
  <si>
    <t>drs. E. Mulder</t>
  </si>
  <si>
    <t>Mulder</t>
  </si>
  <si>
    <t>drs. J.H. Bouman</t>
  </si>
  <si>
    <t>drs. B.I. Gotz</t>
  </si>
  <si>
    <t>Mevrouw drs. R.C.S. Nierstrasz</t>
  </si>
  <si>
    <t>management@hoedvianen.nl</t>
  </si>
  <si>
    <t>Huisartsenpraktijk Buis &amp; Barug</t>
  </si>
  <si>
    <t>Mevrouw L.I. Buis</t>
  </si>
  <si>
    <t>lbuis@huisartsenpraktijkkrommerijn.nl</t>
  </si>
  <si>
    <t>drs. K.S. van Zijtveld</t>
  </si>
  <si>
    <t>secretariaat@vna.nl</t>
  </si>
  <si>
    <t>info@apotheekfokkesteeg.nl</t>
  </si>
  <si>
    <t>10001229</t>
  </si>
  <si>
    <t>10001492</t>
  </si>
  <si>
    <t>02010711</t>
  </si>
  <si>
    <t>drs. F.L.W.M. Rieter</t>
  </si>
  <si>
    <t>apotheker@apotheektabaksteeg.nl</t>
  </si>
  <si>
    <t>drs. J.A.M.W. Brouns</t>
  </si>
  <si>
    <t>apotheekkanaleneiland@xs4all.nl</t>
  </si>
  <si>
    <t>drs. D.H. Siem</t>
  </si>
  <si>
    <t>han.siem@huizerapotheek.nl</t>
  </si>
  <si>
    <t>10001670</t>
  </si>
  <si>
    <t>drs. M.B. Mulder</t>
  </si>
  <si>
    <t>elinkwijk@planet.nl</t>
  </si>
  <si>
    <t>drs. C. Florax</t>
  </si>
  <si>
    <t>cflorax@apotheekwessels.nl</t>
  </si>
  <si>
    <t>10001816</t>
  </si>
  <si>
    <t>02008575</t>
  </si>
  <si>
    <t>apotheekdehamershof@xs4all.nl</t>
  </si>
  <si>
    <t>drs. B.C. Drost</t>
  </si>
  <si>
    <t>info@apotheekmedischcentrumdorp.nl</t>
  </si>
  <si>
    <t>info@apotheekvreeswijk.nl</t>
  </si>
  <si>
    <t>10002486</t>
  </si>
  <si>
    <t>02082705</t>
  </si>
  <si>
    <t>drs. J.A. Snoek</t>
  </si>
  <si>
    <t>snoek@apotheekbarneveld.nl</t>
  </si>
  <si>
    <t>De heer C.G.M. Ballieux</t>
  </si>
  <si>
    <t>info@apotheekpluymaekers.nl</t>
  </si>
  <si>
    <t>drs. M.E. van 't Hoff</t>
  </si>
  <si>
    <t>ejoostrom@zuilenseapotheek.nl</t>
  </si>
  <si>
    <t>Mevrouw N.W. Pilon</t>
  </si>
  <si>
    <t>info@wolverleiapotheek.nl</t>
  </si>
  <si>
    <t>A.R. Aghagalal</t>
  </si>
  <si>
    <t>ali.aghagalal@apotheekwassenaar.nl</t>
  </si>
  <si>
    <t>10002861</t>
  </si>
  <si>
    <t>02008513</t>
  </si>
  <si>
    <t>drs. M.W. van Amerongen</t>
  </si>
  <si>
    <t>vanamerongen@hoogravenseapotheken.nl</t>
  </si>
  <si>
    <t>10002884</t>
  </si>
  <si>
    <t>drs. B. Arts</t>
  </si>
  <si>
    <t>apotheeknieuwland@ezorg.nl</t>
  </si>
  <si>
    <t>drs. M.L. Borghouts-Niessen</t>
  </si>
  <si>
    <t>batau@ezorg.nl</t>
  </si>
  <si>
    <t>R.H. Herzog</t>
  </si>
  <si>
    <t>r.h.herzog@ezorg.nl</t>
  </si>
  <si>
    <t>drs. G.T.I. Franssen</t>
  </si>
  <si>
    <t>info@apotheeksoesterkwartier.nl</t>
  </si>
  <si>
    <t>De heer M.A.C. Slager</t>
  </si>
  <si>
    <t>m.slager@apotheekSchothorst.nl</t>
  </si>
  <si>
    <t>drs. M.A. Wynia</t>
  </si>
  <si>
    <t>m.a.wynia@xs4all.nl</t>
  </si>
  <si>
    <t>drs. A.J. Kerkhof</t>
  </si>
  <si>
    <t>hogeden-kerkhof@ezorg.nl</t>
  </si>
  <si>
    <t>De heer J.A.C. Vermeule</t>
  </si>
  <si>
    <t>kwaliteit@medsen.nl</t>
  </si>
  <si>
    <t>De heer M.R.C.C. Putto</t>
  </si>
  <si>
    <t>apotheker@apotheekmontfoort.nl</t>
  </si>
  <si>
    <t>apotheekmcmolenzoom@ezorg.nl</t>
  </si>
  <si>
    <t>10005415</t>
  </si>
  <si>
    <t>02008508</t>
  </si>
  <si>
    <t>drs. H.B. Klaasen</t>
  </si>
  <si>
    <t>info@apotheekdelibergema.nl</t>
  </si>
  <si>
    <t>10005416</t>
  </si>
  <si>
    <t>02008503</t>
  </si>
  <si>
    <t>info@vandenberghsapotheek.nl</t>
  </si>
  <si>
    <t>10005417</t>
  </si>
  <si>
    <t>02010276</t>
  </si>
  <si>
    <t>info@apotheekondiep.nl</t>
  </si>
  <si>
    <t>drs. S. Rahemy</t>
  </si>
  <si>
    <t>s.rahemy@apotheekcasacura.nl</t>
  </si>
  <si>
    <t>drs. S.E.M. Evers</t>
  </si>
  <si>
    <t>info@apotheekvanzanten.nl</t>
  </si>
  <si>
    <t>Mevrouw  Y. Ceylan</t>
  </si>
  <si>
    <t>epd@brocacef.nl</t>
  </si>
  <si>
    <t>drs. J.P.C.I. Boon</t>
  </si>
  <si>
    <t>info@apotheekmaarssenbroek.nl</t>
  </si>
  <si>
    <t>P.C. Thio</t>
  </si>
  <si>
    <t>pcthio@thiopharma.nl</t>
  </si>
  <si>
    <t>E.C. Hadimoeljono</t>
  </si>
  <si>
    <t>apotheeklopesdias@ezorg.nl</t>
  </si>
  <si>
    <t>Mevrouw S.B.A. Hol</t>
  </si>
  <si>
    <t>10006580</t>
  </si>
  <si>
    <t>02008419</t>
  </si>
  <si>
    <t>P.C.M. Verhoef</t>
  </si>
  <si>
    <t>apotheek.bussumzuid@ezorg.nl</t>
  </si>
  <si>
    <t>Mevrouw H.A. Kuijper-Tissot van Patot</t>
  </si>
  <si>
    <t>info@gravelandseapotheek.nl</t>
  </si>
  <si>
    <t>drs. R.C. Schepman</t>
  </si>
  <si>
    <t>administratie@lombokapotheek.nl</t>
  </si>
  <si>
    <t>drs. E.C. Geselschap</t>
  </si>
  <si>
    <t>info@apotheekmaertensplein.nl</t>
  </si>
  <si>
    <t>R.J.J.M. Bots</t>
  </si>
  <si>
    <t>idenhollander@ezorg.nl</t>
  </si>
  <si>
    <t>drs. K.L. Kok-van Oirschot</t>
  </si>
  <si>
    <t>info@muiderapotheek.nl</t>
  </si>
  <si>
    <t>krommerijn.apotheek@ezorg.nl</t>
  </si>
  <si>
    <t>drs. M. Jordan</t>
  </si>
  <si>
    <t>aporvn2@ezorg.nl</t>
  </si>
  <si>
    <t>De heer drs. M. Jordan</t>
  </si>
  <si>
    <t>aporvn6@ezorg.nl</t>
  </si>
  <si>
    <t>drs. M.J.H. Buijs</t>
  </si>
  <si>
    <t>info@apotheekbuijs.nl</t>
  </si>
  <si>
    <t>P.M. Geverink-Sauerland</t>
  </si>
  <si>
    <t>apotheek.breukelen@ezorg.nl</t>
  </si>
  <si>
    <t>10007642</t>
  </si>
  <si>
    <t>02010969</t>
  </si>
  <si>
    <t>T.L. Tjioe</t>
  </si>
  <si>
    <t>ien.tjioe@wilhelminaapotheek.nl</t>
  </si>
  <si>
    <t>10007643</t>
  </si>
  <si>
    <t>02010964</t>
  </si>
  <si>
    <t>Mevrouw drs. T.L. Tjioe</t>
  </si>
  <si>
    <t>lee.tjioe@wilhelminaapotheek.nl</t>
  </si>
  <si>
    <t>De heer M.C. Broos</t>
  </si>
  <si>
    <t>mbroos.ampel@ezorg.nl</t>
  </si>
  <si>
    <t>drs. L.N. Schulpen</t>
  </si>
  <si>
    <t>info@apotheekwoerden.nl</t>
  </si>
  <si>
    <t>drs. E.E.M. Peterse</t>
  </si>
  <si>
    <t>elienpeterse@ezorg.nl</t>
  </si>
  <si>
    <t>drs, A.J.S. van Hattum</t>
  </si>
  <si>
    <t>apotheekpelaenehof@ezorg.nl</t>
  </si>
  <si>
    <t>Mevrouw drs. S.A.G. Kroon-Engels</t>
  </si>
  <si>
    <t>s.engels@apotheekkattenbroek.nl</t>
  </si>
  <si>
    <t>drs. M.A. Smulders - de Jong</t>
  </si>
  <si>
    <t>Apotheek.julius@ezorg.nl</t>
  </si>
  <si>
    <t>B.C. Drost</t>
  </si>
  <si>
    <t>drost@houtenseapotheken.nl</t>
  </si>
  <si>
    <t>drs. M.W.J.M. Jansen</t>
  </si>
  <si>
    <t>jansen@zenderpark.com</t>
  </si>
  <si>
    <t>G.H.M. van Puijenbroek</t>
  </si>
  <si>
    <t>directeur@dienstapotheek-gooi.nl</t>
  </si>
  <si>
    <t>drs. R.J. Spaans</t>
  </si>
  <si>
    <t>vesting.apotheek@ezorg.nl</t>
  </si>
  <si>
    <t>drs. J.P.R.G. Kleijne</t>
  </si>
  <si>
    <t>meanderapotheek@meandermc.nl</t>
  </si>
  <si>
    <t>drs. J.H. van der Lende</t>
  </si>
  <si>
    <t>apotheekeemnes@ezorg.nl</t>
  </si>
  <si>
    <t>gooischeapotheek@ezorg.nl</t>
  </si>
  <si>
    <t>drs. L.A. de Wiljes</t>
  </si>
  <si>
    <t>gooiseapotheek@ezorg.nl</t>
  </si>
  <si>
    <t>10008177</t>
  </si>
  <si>
    <t>rosupport@bootsapotheek.nl</t>
  </si>
  <si>
    <t>02008562</t>
  </si>
  <si>
    <t>10008421</t>
  </si>
  <si>
    <t>02010077</t>
  </si>
  <si>
    <t>drs. J.H.G. van Heuckelum</t>
  </si>
  <si>
    <t>dienstapotheekutrecht@ezorg.nl</t>
  </si>
  <si>
    <t>drs. E.J. Keijser</t>
  </si>
  <si>
    <t>info@apotheekkeyser.nl</t>
  </si>
  <si>
    <t>info@apotheekvondelplein.nl</t>
  </si>
  <si>
    <t>drs. J.M.H. Bezemer-Biermans</t>
  </si>
  <si>
    <t>apotheek.iepenhof@ezorg.nl</t>
  </si>
  <si>
    <t>drs. J.M.A. ter Borg</t>
  </si>
  <si>
    <t>azalea.apotheek@ezorg.nl</t>
  </si>
  <si>
    <t>info@apotheekvanheemskerck.nl</t>
  </si>
  <si>
    <t>drs. A.L.J.T.J. Amoureus</t>
  </si>
  <si>
    <t>10008751</t>
  </si>
  <si>
    <t>02008518</t>
  </si>
  <si>
    <t>drs. J.M.E.V. Dolmans</t>
  </si>
  <si>
    <t>administratie@apotheekkoert.nl</t>
  </si>
  <si>
    <t>10008752</t>
  </si>
  <si>
    <t>02010601</t>
  </si>
  <si>
    <t>mbaas@apotheekkoert.nl</t>
  </si>
  <si>
    <t>galgenwaard@apotheekkoert.nl</t>
  </si>
  <si>
    <t>drs. E.W. van Rijnsoever</t>
  </si>
  <si>
    <t>info@apotheekdetolgaarde.nl</t>
  </si>
  <si>
    <t>C.F. Roos</t>
  </si>
  <si>
    <t>apotheek-plesmanlaan@ezorg.nl</t>
  </si>
  <si>
    <t>drs. A.M.T. Merkus</t>
  </si>
  <si>
    <t>info@dienstapotheekeemland.nl</t>
  </si>
  <si>
    <t>drs. W.J. de Goede</t>
  </si>
  <si>
    <t>schoonh.ap@ezorg.nl</t>
  </si>
  <si>
    <t>drs. A. Bouma</t>
  </si>
  <si>
    <t>a.bouma@acdaphagroep.nl</t>
  </si>
  <si>
    <t>De heer S. Elouanajni</t>
  </si>
  <si>
    <t>apotheekjuliana@ezorg.nl</t>
  </si>
  <si>
    <t>Mevrouw L.M. Hanff</t>
  </si>
  <si>
    <t>l.m.hanff@prinsesmaximacentrum.nl</t>
  </si>
  <si>
    <t>De heer drs. R.K. de Groot</t>
  </si>
  <si>
    <t>grootrk@planet.nl</t>
  </si>
  <si>
    <t>Mevrouw M. Stoks-Goosensen</t>
  </si>
  <si>
    <t>franken@apotheekvinkeveen.nl</t>
  </si>
  <si>
    <t>pr@zuiderapotheek.nl</t>
  </si>
  <si>
    <t>drs. J.M.M. Taks</t>
  </si>
  <si>
    <t>secrrvb@diakhuis.nl</t>
  </si>
  <si>
    <t>Huisartsen Eemland HAP B.V.</t>
  </si>
  <si>
    <t>Huisartsenpost</t>
  </si>
  <si>
    <t>De heer C.P. Katsma</t>
  </si>
  <si>
    <t>team@apotheekmedisina.nl</t>
  </si>
  <si>
    <t>10009654</t>
  </si>
  <si>
    <t>02010788</t>
  </si>
  <si>
    <t>10009738</t>
  </si>
  <si>
    <t>02009784</t>
  </si>
  <si>
    <t>De heer M. Hossainian</t>
  </si>
  <si>
    <t>mhossainian@ezorg.nl</t>
  </si>
  <si>
    <t>hktvp@clinicalcannabiscare.com</t>
  </si>
  <si>
    <t>De heer dr. E.J.F. Lamberts</t>
  </si>
  <si>
    <t>Mevrouw drs. M.H. van Velthuizen-Lormans</t>
  </si>
  <si>
    <t>m.h.lormans-2@umcutrecht.nl</t>
  </si>
  <si>
    <t>De heer H.W. van Suntenmaartensdijk</t>
  </si>
  <si>
    <t>hw.v.suntenmaartensdijk@mindef.nl</t>
  </si>
  <si>
    <t>sa.d.vries@mindef.nl</t>
  </si>
  <si>
    <t>Mevrouw E.C. Hadimoeljono</t>
  </si>
  <si>
    <t>e.c.hadimoeljono@gmail.com</t>
  </si>
  <si>
    <t>10010526</t>
  </si>
  <si>
    <t>02010875</t>
  </si>
  <si>
    <t>De heer J.A. Snoek</t>
  </si>
  <si>
    <t>facturen@apotheeknieuwemarkt.nl</t>
  </si>
  <si>
    <t>De heer drs. R.M.V. de Graaff</t>
  </si>
  <si>
    <t>Spoedzorg NU B.V.</t>
  </si>
  <si>
    <t>De heer A.J. Klein Ikkink</t>
  </si>
  <si>
    <t>info@spoedzorgnu.nl</t>
  </si>
  <si>
    <t>RHOGO Huisartsen Spoedpost B.V.</t>
  </si>
  <si>
    <t>De heer R.A. Batenburg</t>
  </si>
  <si>
    <t>batenburg@rhogo.nl</t>
  </si>
  <si>
    <t>Spoedpost Utrecht Stad B.V.</t>
  </si>
  <si>
    <t>Mevrouw M. Vluggen</t>
  </si>
  <si>
    <t>vluggen@huisartsenutrechtstad.nl</t>
  </si>
  <si>
    <t>Huisartsenspoedposten Nieuwegein en Zeist</t>
  </si>
  <si>
    <t>De heer H.E. van Helsdingen</t>
  </si>
  <si>
    <t>administratie@unicum-huisartsenzorg.nl</t>
  </si>
  <si>
    <t>10010952</t>
  </si>
  <si>
    <t>02010900</t>
  </si>
  <si>
    <t>De heer H. Bracht</t>
  </si>
  <si>
    <t>bracht@planet.nl</t>
  </si>
  <si>
    <t>De heer drs. K.G.J. Schneider</t>
  </si>
  <si>
    <t>apotheekzevenend@ezorg.nl</t>
  </si>
  <si>
    <t>10010997</t>
  </si>
  <si>
    <t>F.B.J.M. Offermann</t>
  </si>
  <si>
    <t>drs. R.J.J. Gores</t>
  </si>
  <si>
    <t>rj@alpha-apotheek.nl</t>
  </si>
  <si>
    <t>ir. D.C. van den Heuvel</t>
  </si>
  <si>
    <t>rx@nationale-apotheek.nl</t>
  </si>
  <si>
    <t>drs. M. Kok</t>
  </si>
  <si>
    <t>kok-minderhoud@ezorg.nl</t>
  </si>
  <si>
    <t>kok-diependaal@ezorg.nl</t>
  </si>
  <si>
    <t>Mevrouw drs. C. Groenendijk</t>
  </si>
  <si>
    <t>apotheek.boswijk@planet.nl</t>
  </si>
  <si>
    <t>Mevrouw M.J.J. van den Heuvel</t>
  </si>
  <si>
    <t>mjjvandenheuvel@ezorg.nl</t>
  </si>
  <si>
    <t>10011598</t>
  </si>
  <si>
    <t>02008524</t>
  </si>
  <si>
    <t>De heer R.H.B. Overbeek</t>
  </si>
  <si>
    <t>roverbeek@brocacef.nl</t>
  </si>
  <si>
    <t>10011925</t>
  </si>
  <si>
    <t>02082561</t>
  </si>
  <si>
    <t>G.M.M van der Berg</t>
  </si>
  <si>
    <t>apotheek.lunetten@ezorg.nl</t>
  </si>
  <si>
    <t>De heer T. Hoolhorst</t>
  </si>
  <si>
    <t>t.hoolhorst@gmail.com</t>
  </si>
  <si>
    <t>De heer O. Yasar</t>
  </si>
  <si>
    <t>info@apotheekdebosrand.nl</t>
  </si>
  <si>
    <t>10012733</t>
  </si>
  <si>
    <t>02008512</t>
  </si>
  <si>
    <t>De heer J.M. Verwiel</t>
  </si>
  <si>
    <t>verwiel@houtenseapotheken.nl</t>
  </si>
  <si>
    <t>Mevrouw J.J. van der Wildt</t>
  </si>
  <si>
    <t>jvanderwildt@tergooi.nl</t>
  </si>
  <si>
    <t>De heer B.J. Kole</t>
  </si>
  <si>
    <t>huisarts@huisartsenpraktijkschalkwijk.nl</t>
  </si>
  <si>
    <t>drs. J. Dik</t>
  </si>
  <si>
    <t>apotheek.vianen@ezorg.nl</t>
  </si>
  <si>
    <t>De heer M.H. Verbeek</t>
  </si>
  <si>
    <t>Mevrouw G.L. van Ommeren</t>
  </si>
  <si>
    <t>gvanommeren@gmail.com</t>
  </si>
  <si>
    <t>drs. J.C.L. van Commenée</t>
  </si>
  <si>
    <t>leeuwen.apotheek@ezorg.nl</t>
  </si>
  <si>
    <t>R.E.P. van Laar</t>
  </si>
  <si>
    <t>apotheekbilthoven@ezorg.nl</t>
  </si>
  <si>
    <t>drs. J.T.W. Lit</t>
  </si>
  <si>
    <t>apotheek.planetenbaan@ezorg.nl</t>
  </si>
  <si>
    <t>jtw.lit@ezorg.nl</t>
  </si>
  <si>
    <t>De heer K. Mes</t>
  </si>
  <si>
    <t>doornse.apotheek@ezorg.nl</t>
  </si>
  <si>
    <t>info@doornseapotheek.nl</t>
  </si>
  <si>
    <t>De heer D. Seckel</t>
  </si>
  <si>
    <t>d.seckel@nfafondsen.nl</t>
  </si>
  <si>
    <t>drs. J.A. Dam</t>
  </si>
  <si>
    <t>apotheekdam@ezorg.nl</t>
  </si>
  <si>
    <t>apotheek.kuylman@ezorg.nl</t>
  </si>
  <si>
    <t>drs. C. Booij-Kesteren</t>
  </si>
  <si>
    <t>noap@ezorg.nl</t>
  </si>
  <si>
    <t>Mevrouw M.S. Valentijn</t>
  </si>
  <si>
    <t>m.valentijn@antoniusziekenhuis.nl</t>
  </si>
  <si>
    <t>De heer J.A. Dam</t>
  </si>
  <si>
    <t>apotheekstephenson@ezorg.nl</t>
  </si>
  <si>
    <t>drs. B. Tuijl</t>
  </si>
  <si>
    <t>apotheek.vdbergh@ezorg.nl</t>
  </si>
  <si>
    <t>De heer A.H. Armbrust</t>
  </si>
  <si>
    <t>info@huisartsenkockengen.nl</t>
  </si>
  <si>
    <t>drs. G.A. Borreman</t>
  </si>
  <si>
    <t>gborreman@huisartsnieuwerbrug.nl</t>
  </si>
  <si>
    <t>De heer H.Z.A. Quaak</t>
  </si>
  <si>
    <t>huisartszegveld@ezorg.nl</t>
  </si>
  <si>
    <t>drs. J. Boersma</t>
  </si>
  <si>
    <t>huisartsenbenschop@live.nl</t>
  </si>
  <si>
    <t>drs. D. Kroon</t>
  </si>
  <si>
    <t>kroon@hetjuk.com</t>
  </si>
  <si>
    <t>drs. W. Koch</t>
  </si>
  <si>
    <t>huisartsen@heelkom.nl</t>
  </si>
  <si>
    <t>De heer B.J. Mertens</t>
  </si>
  <si>
    <t>info@apotheek-vleuten.nl</t>
  </si>
  <si>
    <t>10014695</t>
  </si>
  <si>
    <t>02010901</t>
  </si>
  <si>
    <t>10014735</t>
  </si>
  <si>
    <t>02009019</t>
  </si>
  <si>
    <t>De heer R.A.M. Vali</t>
  </si>
  <si>
    <t>riaz.vali@treated.com</t>
  </si>
  <si>
    <t>Mevrouw A.C. Littooij</t>
  </si>
  <si>
    <t>littooij@huisartsendriebergen.nl</t>
  </si>
  <si>
    <t>Maatschap Huisartsenpraktijk Loosdrecht</t>
  </si>
  <si>
    <t>Mevrouw drs. B. Tanis</t>
  </si>
  <si>
    <t>tanis@huisartsenloosdrecht.nl</t>
  </si>
  <si>
    <t>Huisartsenpraktijk Bij de Molen</t>
  </si>
  <si>
    <t>De heer D. Schrijnders</t>
  </si>
  <si>
    <t>huisarts@schrijnders.nl</t>
  </si>
  <si>
    <t>Mail 1 VZVZ</t>
  </si>
  <si>
    <t>Mail 2 VZVZ</t>
  </si>
  <si>
    <t>Verwerken status</t>
  </si>
  <si>
    <t>Getekend VZVZ</t>
  </si>
  <si>
    <t>Gemigreerd VZVZ</t>
  </si>
  <si>
    <t>Willen niet VZVZ</t>
  </si>
  <si>
    <t>Aantal willen niet</t>
  </si>
  <si>
    <t>Sanday voor de apotheek</t>
  </si>
  <si>
    <t>maartenloeffen@eurocept.nl</t>
  </si>
  <si>
    <t>F.L.W.M.</t>
  </si>
  <si>
    <t>Rieter</t>
  </si>
  <si>
    <t>H.B.</t>
  </si>
  <si>
    <t>Klaasen</t>
  </si>
  <si>
    <t>Boerhaaveplein 100-a</t>
  </si>
  <si>
    <t>K.S.</t>
  </si>
  <si>
    <t>Zijtveld</t>
  </si>
  <si>
    <t>T.L.</t>
  </si>
  <si>
    <t>Tjioe</t>
  </si>
  <si>
    <t>J.M.E.V.</t>
  </si>
  <si>
    <t>Dolmans</t>
  </si>
  <si>
    <t>Henri Nouwenstraat 18-20</t>
  </si>
  <si>
    <t>Bracht</t>
  </si>
  <si>
    <t>Verwiel</t>
  </si>
  <si>
    <t>m.frankena@huisartshvw.nl</t>
  </si>
  <si>
    <t>Mevrouw H.T Bongaerts</t>
  </si>
  <si>
    <t>finadm@hapbhn.nl</t>
  </si>
  <si>
    <t>m.h.brooks@mcdevaart.nl</t>
  </si>
  <si>
    <t>info@goedgezondgroep.nl</t>
  </si>
  <si>
    <t>Huisartsenpraktijk de Amer</t>
  </si>
  <si>
    <t>Mevrouw M. Baaqqa</t>
  </si>
  <si>
    <t>m.baaqqa@huisartsenschuilenburg.nl</t>
  </si>
  <si>
    <t>Huisartsenpraktijk Medivita Heideweg B.V.</t>
  </si>
  <si>
    <t>Huisartsenpraktijk Vitacare Vathorst B.V.</t>
  </si>
  <si>
    <t>Mevrouw J.A. Wagenaar - Tolsma</t>
  </si>
  <si>
    <t>Huisarts Stadsring</t>
  </si>
  <si>
    <t>Mevrouw F.M. de Ruijter</t>
  </si>
  <si>
    <t>fransjederuyter@hotmail.com</t>
  </si>
  <si>
    <t>Contact loopt</t>
  </si>
  <si>
    <t>0</t>
  </si>
  <si>
    <t>Sanday - VDF</t>
  </si>
  <si>
    <t>De heer B.G.J. van der Sangen</t>
  </si>
  <si>
    <t>B.G.J.</t>
  </si>
  <si>
    <t>Sangen</t>
  </si>
  <si>
    <t>hr@huisartseneemland.nl</t>
  </si>
  <si>
    <t>L. Groot</t>
  </si>
  <si>
    <t>De heer L. Groot</t>
  </si>
  <si>
    <t>larsgroot@delloods.nl</t>
  </si>
  <si>
    <t>Mevrouw A.G. Veenendaal</t>
  </si>
  <si>
    <t>Naam WV nieuw</t>
  </si>
  <si>
    <t>Mail WV nieuw</t>
  </si>
  <si>
    <t>goede@ezorg.nl</t>
  </si>
  <si>
    <t>k.vandenberge@apotheekzenderpark.nl</t>
  </si>
  <si>
    <t>K. van den Berge</t>
  </si>
  <si>
    <t>Dhr. C.D. Raap</t>
  </si>
  <si>
    <t>apotheekmcdorp@ezorg.nl</t>
  </si>
  <si>
    <t>apotheekmchofspoor@ezorg.nl</t>
  </si>
  <si>
    <t>apotheker@apotheekdebatau.nl</t>
  </si>
  <si>
    <t>L.E. Bolscher</t>
  </si>
  <si>
    <t>O.A.P. Borghouts</t>
  </si>
  <si>
    <t>drs J.M. Verwiel</t>
  </si>
  <si>
    <t>F.J. Krijgsman</t>
  </si>
  <si>
    <t>Drs. R. Broeksema</t>
  </si>
  <si>
    <t>robbert@broeksema.net</t>
  </si>
  <si>
    <t>maxime.tjioe@apothekenutrechtoost.nl</t>
  </si>
  <si>
    <t>lee.tjioe@apothekenutrechoost.nl</t>
  </si>
  <si>
    <t>Mevr M.V.C. Dolmans</t>
  </si>
  <si>
    <t>bjanssen@apotheekkoert.nl</t>
  </si>
  <si>
    <t>Dhr R Hilberdink</t>
  </si>
  <si>
    <t>rhilberdink@lombokapotheek.nl</t>
  </si>
  <si>
    <t>vanhecke@apotheekkoert.nl</t>
  </si>
  <si>
    <t>Niet expliciet gecontroleerd</t>
  </si>
  <si>
    <t>Gecontroleerd door koepel</t>
  </si>
  <si>
    <t>J.T.W. Lit</t>
  </si>
  <si>
    <t>mes@apotheekdesluis.nl</t>
  </si>
  <si>
    <t>Mutatie</t>
  </si>
  <si>
    <t>Dagen sinds tekenen</t>
  </si>
  <si>
    <t>Totaal aantal ZV's</t>
  </si>
  <si>
    <t>(All)</t>
  </si>
  <si>
    <t>Hebben getekend</t>
  </si>
  <si>
    <t>Zijn gemigreerd</t>
  </si>
  <si>
    <t xml:space="preserve"> </t>
  </si>
  <si>
    <t>Leontien Molenaar</t>
  </si>
  <si>
    <t>leontienmolenaar@gmail.com</t>
  </si>
  <si>
    <t>V. Straal</t>
  </si>
  <si>
    <t xml:space="preserve">virginia.straal@hap-tuinwijk.nl </t>
  </si>
  <si>
    <t>Mevrouw A.Tedjai</t>
  </si>
  <si>
    <t>atedjai@gcamazone.nl</t>
  </si>
  <si>
    <t>Mevrouw M. ter Horst</t>
  </si>
  <si>
    <t>berthon@praktijkdewatertoren.nl</t>
  </si>
  <si>
    <t>mevrouw C. Visser</t>
  </si>
  <si>
    <t xml:space="preserve">hilhorst@huisartsenutrechtstad.nl </t>
  </si>
  <si>
    <t>hilhorst@huisartsenutrechtstad.nl</t>
  </si>
  <si>
    <t>R. van Veenen</t>
  </si>
  <si>
    <t xml:space="preserve">r.vanveenen@mariahoek.nl </t>
  </si>
  <si>
    <t>Mevrouw J. van Gijssel</t>
  </si>
  <si>
    <t>juliette@therapeuticumutrecht.nl</t>
  </si>
  <si>
    <t>mmathot@huisartsbosboomstraat.nl</t>
  </si>
  <si>
    <t>m.j.vermue@gmail.com</t>
  </si>
  <si>
    <t>Mevrouw J.Knol</t>
  </si>
  <si>
    <t>j.knol@deneckar.nl</t>
  </si>
  <si>
    <t>artsen@lichtenberch.nl</t>
  </si>
  <si>
    <t>praktijk@mcnova.nl</t>
  </si>
  <si>
    <t>jvantspijker@hoedmarcopolo.nl</t>
  </si>
  <si>
    <t>Sanne Klinkhamer</t>
  </si>
  <si>
    <t>sanne.klinkhamer@doccs.nl</t>
  </si>
  <si>
    <t>drs. M. Hilhorst</t>
  </si>
  <si>
    <t>lee.tjioe@apothekenutrechtoost.nl</t>
  </si>
  <si>
    <t>De heer F.H. Vernède</t>
  </si>
  <si>
    <t>uzi@octa.nl</t>
  </si>
  <si>
    <t>Vernède</t>
  </si>
  <si>
    <t>rieter@apotheekdehamershof.nl</t>
  </si>
  <si>
    <t>De heer R. Broeksema</t>
  </si>
  <si>
    <t>robert@broeksema.nl</t>
  </si>
  <si>
    <t>Broeksema</t>
  </si>
  <si>
    <t>10015259</t>
  </si>
  <si>
    <t>De heer drs. J.M. Verwiel</t>
  </si>
  <si>
    <t>Naam WV</t>
  </si>
  <si>
    <t>Mail WV</t>
  </si>
  <si>
    <t>Aantal x mail</t>
  </si>
  <si>
    <t>Aantal x naam</t>
  </si>
  <si>
    <t>apotheker@apotheekweijer.nl</t>
  </si>
  <si>
    <t>Landelijke migratie</t>
  </si>
  <si>
    <t>Apothekersvergoeding</t>
  </si>
  <si>
    <t>URA naam</t>
  </si>
  <si>
    <t>Chroomstraat 4</t>
  </si>
  <si>
    <t>Van den Bergh's Apotheek B.V.</t>
  </si>
  <si>
    <t>Postbus 24006</t>
  </si>
  <si>
    <t>Postbus 80250</t>
  </si>
  <si>
    <t>Postbus 210</t>
  </si>
  <si>
    <t>Tolsteegsingel 2</t>
  </si>
  <si>
    <t>Vergoeding</t>
  </si>
  <si>
    <t>Toelichting</t>
  </si>
  <si>
    <t>Nog niet uitgenodigd (Boots)</t>
  </si>
  <si>
    <t>Uitgenodigd (papier)</t>
  </si>
  <si>
    <t>Nog niet uitgenodigd (Octa)</t>
  </si>
  <si>
    <t>Uitnodiging gepland 24/2</t>
  </si>
  <si>
    <t>Postbus 9</t>
  </si>
  <si>
    <t>De heer drs. M.A.C. Verboom</t>
  </si>
  <si>
    <t>Maatwerk keten</t>
  </si>
  <si>
    <t>Maatwerk</t>
  </si>
  <si>
    <t xml:space="preserve">12-03-2026: Volgende week gesprek met Zhara om te kijken of zei vanuit Trijn kan ondersteunen.
2-3-2026: Chrysos kan ook niet voor CAU apotheken individueel opvolgen. Gevraagd of Annemarie mogelijkheden ziet. Of de ondersteuner die komen gaat. </t>
  </si>
  <si>
    <t>Actie  /  monitoren</t>
  </si>
  <si>
    <t>1</t>
  </si>
  <si>
    <t>Nieuwste update</t>
  </si>
  <si>
    <t>Contact gelegd</t>
  </si>
  <si>
    <t>Bezoek Adres</t>
  </si>
  <si>
    <t>Bezoek Postcode</t>
  </si>
  <si>
    <t>Bezoek Plaats</t>
  </si>
  <si>
    <t>1-6-2026: Adriaan is uitgevallen. Vorige week voorgelegd aan Elske en Albert.
09-04-2026: Overleg Adriaan, is er mee bezig.
16-3-2026: Adriaan gevraagd aan te geven welke adres gebruikt moet worden.
2-2-2026: Unieke WV met gedeeld adres. Uniek adres opgev</t>
  </si>
  <si>
    <t>Dagen sinds 2de mail2</t>
  </si>
  <si>
    <t>Dagen sinds 1ste mail</t>
  </si>
  <si>
    <r>
      <t xml:space="preserve">11-6-2026: Mira: </t>
    </r>
    <r>
      <rPr>
        <i/>
        <sz val="11"/>
        <color theme="1"/>
        <rFont val="Aptos Narrow"/>
        <family val="2"/>
      </rPr>
      <t>Centric Health Iepenhof Woerden is een kleine keten met meerdere locaties in Nederland. Dat maakt het proces voor ondertekenen wat lastiger. Ik heb nu de juiste persoon gevonden die dit binnen de organisatie verder oppakt.</t>
    </r>
    <r>
      <rPr>
        <sz val="11"/>
        <color theme="1"/>
        <rFont val="Aptos Narrow"/>
        <family val="2"/>
      </rPr>
      <t xml:space="preserve"> 
2-3-2026 (Mira): Geen reactie gehad, zal nogmaals contacten.
31-10-2025 (Mira): Centric Iepenhof in de praktijk die in een keten valt, waarmee uitgezocht moest worden wie moet tekenen. </t>
    </r>
  </si>
  <si>
    <t>Doorgegeven datum (her)- aanschrijving</t>
  </si>
  <si>
    <t>Status week 24</t>
  </si>
  <si>
    <t>Index</t>
  </si>
  <si>
    <t>23-6-2026: Alexander van Vondelplein heeft Ilse benaderd. Wil ook deze aansluiten, maar lukt niet. Toelichting status gestuurd en voorgesteld een nieuwe link te sturen. 
10-03-2026: Ilse heeft nogmaals gemaild.
05-02-2026: Ilse heeft mail gestuurd om te bewegen te tekenen.</t>
  </si>
  <si>
    <t xml:space="preserve">23-6-2026: Arjan stelt aan Booozt checkvraag over aantal plaatsen in Gooi, waaronder Hilversum. Deze komt uit Hilversum, heb status gedeeld. </t>
  </si>
  <si>
    <t>23-6-2026: Opnieuw versturen, VZVZ gevraagd. Mail moet zijn: grootrk@apotheekjansen.com
10-03-2026: Ilse heeft nogmaals gemaild.
05-02-2026: Ilse heeft mail gestuurd om te bewegen te tekenen.</t>
  </si>
  <si>
    <t>23-6-2026: Opnieuw versturen, VZVZ gevraagd. 
05-02-2026: Ilse heeft mail gestuurd om te bewegen te tekenen.</t>
  </si>
  <si>
    <t>Aanschrijven?</t>
  </si>
  <si>
    <t>Regionaal Zorgcentrum Noord</t>
  </si>
  <si>
    <t>Zorggroep Noord</t>
  </si>
  <si>
    <t>Medisch Centrum Noord</t>
  </si>
  <si>
    <t>Zorgnet Noord</t>
  </si>
  <si>
    <t>Zorgcollectief Noord</t>
  </si>
  <si>
    <t>Thuiszorg Noord</t>
  </si>
  <si>
    <t>Revalidatiecentrum Noord</t>
  </si>
  <si>
    <t>Diagnostisch Centrum Noord</t>
  </si>
  <si>
    <t>Zorgorganisatie Noord</t>
  </si>
  <si>
    <t>Gezondheidscentrum Noord</t>
  </si>
  <si>
    <t>Regionaal Zorgcentrum Zuid</t>
  </si>
  <si>
    <t>Zorggroep Zuid</t>
  </si>
  <si>
    <t>Medisch Centrum Zuid</t>
  </si>
  <si>
    <t>Zorgnet Zuid</t>
  </si>
  <si>
    <t>Zorgcollectief Zuid</t>
  </si>
  <si>
    <t>Thuiszorg Zuid</t>
  </si>
  <si>
    <t>Revalidatiecentrum Zuid</t>
  </si>
  <si>
    <t>Diagnostisch Centrum Zuid</t>
  </si>
  <si>
    <t>Zorgorganisatie Zuid</t>
  </si>
  <si>
    <t>Gezondheidscentrum Zuid</t>
  </si>
  <si>
    <t>Regionaal Zorgcentrum Oost</t>
  </si>
  <si>
    <t>Zorggroep Oost</t>
  </si>
  <si>
    <t>Medisch Centrum Oost</t>
  </si>
  <si>
    <t>Zorgnet Oost</t>
  </si>
  <si>
    <t>Zorgcollectief Oost</t>
  </si>
  <si>
    <t>Thuiszorg Oost</t>
  </si>
  <si>
    <t>Revalidatiecentrum Oost</t>
  </si>
  <si>
    <t>Diagnostisch Centrum Oost</t>
  </si>
  <si>
    <t>Zorgorganisatie Oost</t>
  </si>
  <si>
    <t>Gezondheidscentrum Oost</t>
  </si>
  <si>
    <t>Regionaal Zorgcentrum West</t>
  </si>
  <si>
    <t>Zorggroep West</t>
  </si>
  <si>
    <t>Medisch Centrum West</t>
  </si>
  <si>
    <t>Zorgnet West</t>
  </si>
  <si>
    <t>Zorgcollectief West</t>
  </si>
  <si>
    <t>Thuiszorg West</t>
  </si>
  <si>
    <t>Revalidatiecentrum West</t>
  </si>
  <si>
    <t>Diagnostisch Centrum West</t>
  </si>
  <si>
    <t>Zorgorganisatie West</t>
  </si>
  <si>
    <t>Gezondheidscentrum West</t>
  </si>
  <si>
    <t>Regionaal Zorgcentrum Midden</t>
  </si>
  <si>
    <t>Zorggroep Midden</t>
  </si>
  <si>
    <t>Medisch Centrum Midden</t>
  </si>
  <si>
    <t>Zorgnet Midden</t>
  </si>
  <si>
    <t>Zorgcollectief Midden</t>
  </si>
  <si>
    <t>Thuiszorg Midden</t>
  </si>
  <si>
    <t>Revalidatiecentrum Midden</t>
  </si>
  <si>
    <t>Diagnostisch Centrum Midden</t>
  </si>
  <si>
    <t>65988870</t>
  </si>
  <si>
    <t>Julia de Jansen</t>
  </si>
  <si>
    <t>julia.jansen@voorbeeldzorg.nl</t>
  </si>
  <si>
    <t>J</t>
  </si>
  <si>
    <t>Kastanjelaan 23</t>
  </si>
  <si>
    <t>8920 HP</t>
  </si>
  <si>
    <t>44449439</t>
  </si>
  <si>
    <t>94287545</t>
  </si>
  <si>
    <t>Lotte van der Jansen</t>
  </si>
  <si>
    <t>lotte.jansen@voorbeeldzorg.nl</t>
  </si>
  <si>
    <t>L</t>
  </si>
  <si>
    <t>Eikenlaan 187</t>
  </si>
  <si>
    <t>4644 RY</t>
  </si>
  <si>
    <t>16466968</t>
  </si>
  <si>
    <t>37800980</t>
  </si>
  <si>
    <t>Sophie ten Bakker</t>
  </si>
  <si>
    <t>sophie.bakker@voorbeeldzorg.nl</t>
  </si>
  <si>
    <t>S</t>
  </si>
  <si>
    <t>Kastanjelaan 89</t>
  </si>
  <si>
    <t>8492 QH</t>
  </si>
  <si>
    <t>00654607</t>
  </si>
  <si>
    <t>63867185</t>
  </si>
  <si>
    <t>Mila van Kok</t>
  </si>
  <si>
    <t>mila.kok@voorbeeldzorg.nl</t>
  </si>
  <si>
    <t>M</t>
  </si>
  <si>
    <t>Esdoornweg 6</t>
  </si>
  <si>
    <t>4085 QH</t>
  </si>
  <si>
    <t>87664830</t>
  </si>
  <si>
    <t>42098565</t>
  </si>
  <si>
    <t>Julia ten Bos</t>
  </si>
  <si>
    <t>julia.bos@voorbeeldzorg.nl</t>
  </si>
  <si>
    <t>Kastanjelaan 112</t>
  </si>
  <si>
    <t>8657 WK</t>
  </si>
  <si>
    <t>16242040</t>
  </si>
  <si>
    <t>Julia ten Mulder</t>
  </si>
  <si>
    <t>julia.mulder@voorbeeldzorg.nl</t>
  </si>
  <si>
    <t>Molenweg 227</t>
  </si>
  <si>
    <t>8395 RB</t>
  </si>
  <si>
    <t>68835495</t>
  </si>
  <si>
    <t>Daan van der Visser</t>
  </si>
  <si>
    <t>daan.visser@voorbeeldzorg.nl</t>
  </si>
  <si>
    <t>D</t>
  </si>
  <si>
    <t>Dorpsstraat 99</t>
  </si>
  <si>
    <t>8665 LY</t>
  </si>
  <si>
    <t>46829722</t>
  </si>
  <si>
    <t>07963580</t>
  </si>
  <si>
    <t>Sara ten Meijer</t>
  </si>
  <si>
    <t>sara.meijer@voorbeeldzorg.nl</t>
  </si>
  <si>
    <t>Meijer</t>
  </si>
  <si>
    <t>Lindestraat 86</t>
  </si>
  <si>
    <t>6917 JE</t>
  </si>
  <si>
    <t>66652247</t>
  </si>
  <si>
    <t>74104928</t>
  </si>
  <si>
    <t>Mats Kuiper</t>
  </si>
  <si>
    <t>mats.kuiper@voorbeeldzorg.nl</t>
  </si>
  <si>
    <t>Kuiper</t>
  </si>
  <si>
    <t>Lindestraat 18</t>
  </si>
  <si>
    <t>4703 UU</t>
  </si>
  <si>
    <t>23122558</t>
  </si>
  <si>
    <t>69548040</t>
  </si>
  <si>
    <t>Mila van den Bos</t>
  </si>
  <si>
    <t>mila.bos@voorbeeldzorg.nl</t>
  </si>
  <si>
    <t>Lindestraat 85</t>
  </si>
  <si>
    <t>8715 VP</t>
  </si>
  <si>
    <t>65694266</t>
  </si>
  <si>
    <t>10582900</t>
  </si>
  <si>
    <t>Levi van den Bos</t>
  </si>
  <si>
    <t>levi.bos@voorbeeldzorg.nl</t>
  </si>
  <si>
    <t>Parklaan 237</t>
  </si>
  <si>
    <t>3868 WA</t>
  </si>
  <si>
    <t>21396701</t>
  </si>
  <si>
    <t>64192048</t>
  </si>
  <si>
    <t>Lucas Vos</t>
  </si>
  <si>
    <t>lucas.vos@voorbeeldzorg.nl</t>
  </si>
  <si>
    <t>Eikenlaan 86</t>
  </si>
  <si>
    <t>8743 LK</t>
  </si>
  <si>
    <t>32802356</t>
  </si>
  <si>
    <t>51617128</t>
  </si>
  <si>
    <t>Sophie de Visser</t>
  </si>
  <si>
    <t>sophie.visser@voorbeeldzorg.nl</t>
  </si>
  <si>
    <t>Beukenstraat 109</t>
  </si>
  <si>
    <t>2627 EF</t>
  </si>
  <si>
    <t>40337273</t>
  </si>
  <si>
    <t>81952230</t>
  </si>
  <si>
    <t>Daan de Mulder</t>
  </si>
  <si>
    <t>daan.mulder@voorbeeldzorg.nl</t>
  </si>
  <si>
    <t>Wilgenlaan 179</t>
  </si>
  <si>
    <t>1094 OQ</t>
  </si>
  <si>
    <t>01644056</t>
  </si>
  <si>
    <t>77138596</t>
  </si>
  <si>
    <t>Mila van Visser</t>
  </si>
  <si>
    <t>mila.visser@voorbeeldzorg.nl</t>
  </si>
  <si>
    <t>Wilgenlaan 37</t>
  </si>
  <si>
    <t>9143 XV</t>
  </si>
  <si>
    <t>66658905</t>
  </si>
  <si>
    <t>86707374</t>
  </si>
  <si>
    <t>Dorpsstraat 135</t>
  </si>
  <si>
    <t>8400 ZC</t>
  </si>
  <si>
    <t>01267341</t>
  </si>
  <si>
    <t>05970814</t>
  </si>
  <si>
    <t>Kastanjelaan 18</t>
  </si>
  <si>
    <t>4854 NA</t>
  </si>
  <si>
    <t>06008149</t>
  </si>
  <si>
    <t>56056446</t>
  </si>
  <si>
    <t>Julia van Bos</t>
  </si>
  <si>
    <t>Kastanjelaan 174</t>
  </si>
  <si>
    <t>8361 LG</t>
  </si>
  <si>
    <t>80570590</t>
  </si>
  <si>
    <t>43876961</t>
  </si>
  <si>
    <t>Mats de Kok</t>
  </si>
  <si>
    <t>mats.kok@voorbeeldzorg.nl</t>
  </si>
  <si>
    <t>Esdoornweg 146</t>
  </si>
  <si>
    <t>3003 TR</t>
  </si>
  <si>
    <t>50052076</t>
  </si>
  <si>
    <t>23927756</t>
  </si>
  <si>
    <t>Nina van De Vries</t>
  </si>
  <si>
    <t>nina.devries@voorbeeldzorg.nl</t>
  </si>
  <si>
    <t>N</t>
  </si>
  <si>
    <t>De Vries</t>
  </si>
  <si>
    <t>Esdoornweg 159</t>
  </si>
  <si>
    <t>7561 VF</t>
  </si>
  <si>
    <t>30994028</t>
  </si>
  <si>
    <t>48478886</t>
  </si>
  <si>
    <t>Eva Jansen</t>
  </si>
  <si>
    <t>eva.jansen@voorbeeldzorg.nl</t>
  </si>
  <si>
    <t>E</t>
  </si>
  <si>
    <t>Wilgenlaan 26</t>
  </si>
  <si>
    <t>6450 OR</t>
  </si>
  <si>
    <t>77910853</t>
  </si>
  <si>
    <t>58174122</t>
  </si>
  <si>
    <t>Eikenlaan 90</t>
  </si>
  <si>
    <t>7060 RA</t>
  </si>
  <si>
    <t>16816879</t>
  </si>
  <si>
    <t>68035355</t>
  </si>
  <si>
    <t>Lucas Meijer</t>
  </si>
  <si>
    <t>lucas.meijer@voorbeeldzorg.nl</t>
  </si>
  <si>
    <t>Kastanjelaan 209</t>
  </si>
  <si>
    <t>2621 FA</t>
  </si>
  <si>
    <t>66272452</t>
  </si>
  <si>
    <t>94953883</t>
  </si>
  <si>
    <t>Sara van der Dekker</t>
  </si>
  <si>
    <t>sara.dekker@voorbeeldzorg.nl</t>
  </si>
  <si>
    <t>Dekker</t>
  </si>
  <si>
    <t>Esdoornweg 98</t>
  </si>
  <si>
    <t>2650 ZA</t>
  </si>
  <si>
    <t>85135999</t>
  </si>
  <si>
    <t>93368368</t>
  </si>
  <si>
    <t>Emma Dekker</t>
  </si>
  <si>
    <t>emma.dekker@voorbeeldzorg.nl</t>
  </si>
  <si>
    <t>Beukenstraat 111</t>
  </si>
  <si>
    <t>5164 LH</t>
  </si>
  <si>
    <t>28115328</t>
  </si>
  <si>
    <t>88674325</t>
  </si>
  <si>
    <t>Mats van den Meijer</t>
  </si>
  <si>
    <t>mats.meijer@voorbeeldzorg.nl</t>
  </si>
  <si>
    <t>Kastanjelaan 65</t>
  </si>
  <si>
    <t>8711 QE</t>
  </si>
  <si>
    <t>63684150</t>
  </si>
  <si>
    <t>32041795</t>
  </si>
  <si>
    <t>Ruben van den Smit</t>
  </si>
  <si>
    <t>ruben.smit@voorbeeldzorg.nl</t>
  </si>
  <si>
    <t>R</t>
  </si>
  <si>
    <t>Wilgenlaan 237</t>
  </si>
  <si>
    <t>8624 QO</t>
  </si>
  <si>
    <t>88809446</t>
  </si>
  <si>
    <t>92578989</t>
  </si>
  <si>
    <t>Dorpsstraat 217</t>
  </si>
  <si>
    <t>6523 IT</t>
  </si>
  <si>
    <t>21653460</t>
  </si>
  <si>
    <t>15206511</t>
  </si>
  <si>
    <t>Nina van Bakker</t>
  </si>
  <si>
    <t>nina.bakker@voorbeeldzorg.nl</t>
  </si>
  <si>
    <t>Kastanjelaan 221</t>
  </si>
  <si>
    <t>2666 OE</t>
  </si>
  <si>
    <t>38866867</t>
  </si>
  <si>
    <t>97051287</t>
  </si>
  <si>
    <t>Eva ten Vos</t>
  </si>
  <si>
    <t>eva.vos@voorbeeldzorg.nl</t>
  </si>
  <si>
    <t>Eikenlaan 85</t>
  </si>
  <si>
    <t>7362 JN</t>
  </si>
  <si>
    <t>64454586</t>
  </si>
  <si>
    <t>96058113</t>
  </si>
  <si>
    <t>Daan Kuiper</t>
  </si>
  <si>
    <t>daan.kuiper@voorbeeldzorg.nl</t>
  </si>
  <si>
    <t>Eikenlaan 54</t>
  </si>
  <si>
    <t>9313 OB</t>
  </si>
  <si>
    <t>56392230</t>
  </si>
  <si>
    <t>11836534</t>
  </si>
  <si>
    <t>Lotte de Visser</t>
  </si>
  <si>
    <t>lotte.visser@voorbeeldzorg.nl</t>
  </si>
  <si>
    <t>Wilgenlaan 214</t>
  </si>
  <si>
    <t>1787 MQ</t>
  </si>
  <si>
    <t>12036299</t>
  </si>
  <si>
    <t>35111254</t>
  </si>
  <si>
    <t>Levi ten Jansen</t>
  </si>
  <si>
    <t>levi.jansen@voorbeeldzorg.nl</t>
  </si>
  <si>
    <t>Dorpsstraat 32</t>
  </si>
  <si>
    <t>5695 YG</t>
  </si>
  <si>
    <t>30050618</t>
  </si>
  <si>
    <t>94377534</t>
  </si>
  <si>
    <t>Levi van Visser</t>
  </si>
  <si>
    <t>levi.visser@voorbeeldzorg.nl</t>
  </si>
  <si>
    <t>Molenweg 94</t>
  </si>
  <si>
    <t>1855 WF</t>
  </si>
  <si>
    <t>05216818</t>
  </si>
  <si>
    <t>86492703</t>
  </si>
  <si>
    <t>Sara de De Vries</t>
  </si>
  <si>
    <t>sara.devries@voorbeeldzorg.nl</t>
  </si>
  <si>
    <t>Parklaan 81</t>
  </si>
  <si>
    <t>1302 WN</t>
  </si>
  <si>
    <t>32778909</t>
  </si>
  <si>
    <t>53577106</t>
  </si>
  <si>
    <t>Noah van der Bos</t>
  </si>
  <si>
    <t>noah.bos@voorbeeldzorg.nl</t>
  </si>
  <si>
    <t>Beukenstraat 76</t>
  </si>
  <si>
    <t>3907 YN</t>
  </si>
  <si>
    <t>60923929</t>
  </si>
  <si>
    <t>78340234</t>
  </si>
  <si>
    <t>Eva van der Kok</t>
  </si>
  <si>
    <t>eva.kok@voorbeeldzorg.nl</t>
  </si>
  <si>
    <t>Esdoornweg 31</t>
  </si>
  <si>
    <t>1363 QY</t>
  </si>
  <si>
    <t>41035061</t>
  </si>
  <si>
    <t>09329176</t>
  </si>
  <si>
    <t>Lindestraat 67</t>
  </si>
  <si>
    <t>1402 OL</t>
  </si>
  <si>
    <t>96705113</t>
  </si>
  <si>
    <t>10375110</t>
  </si>
  <si>
    <t>Noah van der Dekker</t>
  </si>
  <si>
    <t>noah.dekker@voorbeeldzorg.nl</t>
  </si>
  <si>
    <t>Kastanjelaan 236</t>
  </si>
  <si>
    <t>3153 KP</t>
  </si>
  <si>
    <t>12702976</t>
  </si>
  <si>
    <t>49981983</t>
  </si>
  <si>
    <t>Emma ten Smit</t>
  </si>
  <si>
    <t>emma.smit@voorbeeldzorg.nl</t>
  </si>
  <si>
    <t>Eikenlaan 55</t>
  </si>
  <si>
    <t>8712 YF</t>
  </si>
  <si>
    <t>24422655</t>
  </si>
  <si>
    <t>47032712</t>
  </si>
  <si>
    <t>Wilgenlaan 157</t>
  </si>
  <si>
    <t>7135 PX</t>
  </si>
  <si>
    <t>04259399</t>
  </si>
  <si>
    <t>61396046</t>
  </si>
  <si>
    <t>Sara van den Jansen</t>
  </si>
  <si>
    <t>sara.jansen@voorbeeldzorg.nl</t>
  </si>
  <si>
    <t>Esdoornweg 104</t>
  </si>
  <si>
    <t>9277 HT</t>
  </si>
  <si>
    <t>52944562</t>
  </si>
  <si>
    <t>31811935</t>
  </si>
  <si>
    <t>Noah ten Meijer</t>
  </si>
  <si>
    <t>noah.meijer@voorbeeldzorg.nl</t>
  </si>
  <si>
    <t>Wilgenlaan 210</t>
  </si>
  <si>
    <t>2408 PX</t>
  </si>
  <si>
    <t>34938009</t>
  </si>
  <si>
    <t>05709110</t>
  </si>
  <si>
    <t>Levi van Bos</t>
  </si>
  <si>
    <t>Parklaan 203</t>
  </si>
  <si>
    <t>8639 RY</t>
  </si>
  <si>
    <t>09726237</t>
  </si>
  <si>
    <t>21430771</t>
  </si>
  <si>
    <t>Daan ten Visser</t>
  </si>
  <si>
    <t>Esdoornweg 106</t>
  </si>
  <si>
    <t>6107 CZ</t>
  </si>
  <si>
    <t>80559424</t>
  </si>
  <si>
    <t>33793432</t>
  </si>
  <si>
    <t>Beukenstraat 99</t>
  </si>
  <si>
    <t>2784 LD</t>
  </si>
  <si>
    <t>51891766</t>
  </si>
  <si>
    <t>52967889</t>
  </si>
  <si>
    <t>Finn de Bos</t>
  </si>
  <si>
    <t>finn.bos@voorbeeldzorg.nl</t>
  </si>
  <si>
    <t>F</t>
  </si>
  <si>
    <t>Molenweg 125</t>
  </si>
  <si>
    <t>9410 PF</t>
  </si>
  <si>
    <t>94459222</t>
  </si>
  <si>
    <t>Sara van der Smit</t>
  </si>
  <si>
    <t>sara.smit@voorbeeldzorg.nl</t>
  </si>
  <si>
    <t>Eikenlaan 23</t>
  </si>
  <si>
    <t>9445 WV</t>
  </si>
  <si>
    <t>92359852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</si>
</sst>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
  </numFmts>
  <fonts count="22">
    <font>
      <sz val="11"/>
      <color theme="1"/>
      <name val="Calibri"/>
      <family val="2"/>
      <scheme val="minor"/>
    </font>
    <font>
      <b/>
      <sz val="11"/>
      <color rgb="FFFA7D00"/>
      <name val="Calibri"/>
      <family val="2"/>
      <scheme val="minor"/>
    </font>
    <font>
      <sz val="8"/>
      <name val="Calibri"/>
      <family val="2"/>
      <scheme val="minor"/>
    </font>
    <font>
      <sz val="11"/>
      <name val="Aptos Narrow"/>
      <family val="2"/>
    </font>
    <font>
      <sz val="10"/>
      <name val="MS Sans Serif"/>
    </font>
    <font>
      <sz val="11"/>
      <color theme="1"/>
      <name val="Aptos Narrow"/>
      <family val="2"/>
    </font>
    <font>
      <sz val="11"/>
      <name val="Aptos Narrow"/>
      <family val="2"/>
    </font>
    <font>
      <sz val="11"/>
      <color theme="0"/>
      <name val="Aptos Narrow"/>
      <family val="2"/>
    </font>
    <font>
      <b/>
      <sz val="11"/>
      <color theme="1"/>
      <name val="Calibri"/>
      <family val="2"/>
      <scheme val="minor"/>
    </font>
    <font>
      <u/>
      <sz val="11"/>
      <color theme="10"/>
      <name val="Calibri"/>
      <family val="2"/>
      <scheme val="minor"/>
    </font>
    <font>
      <b/>
      <sz val="11"/>
      <color rgb="FF3F3F3F"/>
      <name val="Calibri"/>
      <family val="2"/>
      <scheme val="minor"/>
    </font>
    <font>
      <sz val="11"/>
      <color rgb="FF006100"/>
      <name val="Calibri"/>
      <family val="2"/>
      <scheme val="minor"/>
    </font>
    <font>
      <sz val="11"/>
      <color rgb="FF9C5700"/>
      <name val="Calibri"/>
      <family val="2"/>
      <scheme val="minor"/>
    </font>
    <font>
      <sz val="11"/>
      <name val="Aptos Narrow"/>
      <family val="2"/>
    </font>
    <font>
      <sz val="11"/>
      <name val="Aptos Narrow"/>
      <family val="2"/>
    </font>
    <font>
      <i/>
      <sz val="11"/>
      <color theme="1"/>
      <name val="Aptos Narrow"/>
      <family val="2"/>
    </font>
    <font>
      <sz val="11"/>
      <name val="Aptos Narrow"/>
      <family val="2"/>
    </font>
    <font>
      <sz val="11"/>
      <name val="Aptos Narrow"/>
      <family val="2"/>
    </font>
    <font>
      <sz val="11"/>
      <name val="Aptos Narrow"/>
      <family val="2"/>
    </font>
    <font>
      <sz val="11"/>
      <color rgb="FF9C0006"/>
      <name val="Calibri"/>
      <family val="2"/>
      <scheme val="minor"/>
    </font>
    <font>
      <sz val="11"/>
      <name val="Aptos Narrow"/>
      <family val="2"/>
    </font>
    <font>
      <sz val="11"/>
      <name val="Aptos Narrow"/>
      <family val="2"/>
    </font>
  </fonts>
  <fills count="11">
    <fill>
      <patternFill patternType="none"/>
    </fill>
    <fill>
      <patternFill patternType="gray125"/>
    </fill>
    <fill>
      <patternFill patternType="solid">
        <fgColor rgb="FFF2F2F2"/>
      </patternFill>
    </fill>
    <fill>
      <patternFill patternType="solid">
        <fgColor rgb="FFC6EFCE"/>
      </patternFill>
    </fill>
    <fill>
      <patternFill patternType="solid">
        <fgColor rgb="FFFFEB9C"/>
      </patternFill>
    </fill>
    <fill>
      <patternFill patternType="solid">
        <fgColor rgb="FFFFFF00"/>
        <bgColor indexed="64"/>
      </patternFill>
    </fill>
    <fill>
      <patternFill patternType="solid">
        <fgColor rgb="FFFFD9D9"/>
        <bgColor indexed="64"/>
      </patternFill>
    </fill>
    <fill>
      <patternFill patternType="solid">
        <fgColor theme="9" tint="0.79998168889431442"/>
        <bgColor indexed="64"/>
      </patternFill>
    </fill>
    <fill>
      <patternFill patternType="solid">
        <fgColor rgb="FFF4FCC6"/>
        <bgColor indexed="64"/>
      </patternFill>
    </fill>
    <fill>
      <patternFill patternType="solid">
        <fgColor rgb="FFFFFFCC"/>
        <bgColor indexed="64"/>
      </patternFill>
    </fill>
    <fill>
      <patternFill patternType="solid">
        <fgColor rgb="FFFFC7CE"/>
      </patternFill>
    </fill>
  </fills>
  <borders count="11">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7F7F7F"/>
      </right>
      <top style="thin">
        <color rgb="FF7F7F7F"/>
      </top>
      <bottom style="thin">
        <color rgb="FF7F7F7F"/>
      </bottom>
      <diagonal/>
    </border>
    <border>
      <left style="thick">
        <color rgb="FF7F7F7F"/>
      </left>
      <right style="thin">
        <color rgb="FF7F7F7F"/>
      </right>
      <top style="thin">
        <color rgb="FF7F7F7F"/>
      </top>
      <bottom style="thin">
        <color rgb="FF7F7F7F"/>
      </bottom>
      <diagonal/>
    </border>
    <border>
      <left style="thin">
        <color rgb="FF7F7F7F"/>
      </left>
      <right style="thick">
        <color rgb="FF7F7F7F"/>
      </right>
      <top style="thin">
        <color rgb="FF7F7F7F"/>
      </top>
      <bottom style="thin">
        <color rgb="FF7F7F7F"/>
      </bottom>
      <diagonal/>
    </border>
    <border>
      <left style="thick">
        <color rgb="FF7F7F7F"/>
      </left>
      <right/>
      <top/>
      <bottom/>
      <diagonal/>
    </border>
    <border>
      <left/>
      <right style="thick">
        <color rgb="FF7F7F7F"/>
      </right>
      <top/>
      <bottom/>
      <diagonal/>
    </border>
    <border>
      <left style="thick">
        <color rgb="FF7F7F7F"/>
      </left>
      <right style="thick">
        <color rgb="FF7F7F7F"/>
      </right>
      <top style="thin">
        <color rgb="FF7F7F7F"/>
      </top>
      <bottom style="thin">
        <color rgb="FF7F7F7F"/>
      </bottom>
      <diagonal/>
    </border>
    <border>
      <left style="thick">
        <color rgb="FF7F7F7F"/>
      </left>
      <right style="thick">
        <color rgb="FF7F7F7F"/>
      </right>
      <top/>
      <bottom/>
      <diagonal/>
    </border>
  </borders>
  <cellStyleXfs count="22">
    <xf numFmtId="0" fontId="0" fillId="0" borderId="0"/>
    <xf numFmtId="0" fontId="1" fillId="2" borderId="1" applyNumberFormat="0" applyAlignment="0" applyProtection="0"/>
    <xf numFmtId="0" fontId="3" fillId="0" borderId="0"/>
    <xf numFmtId="0" fontId="4" fillId="0" borderId="0"/>
    <xf numFmtId="9" fontId="4" fillId="0" borderId="0" applyFont="0" applyFill="0" applyBorder="0" applyAlignment="0" applyProtection="0"/>
    <xf numFmtId="0" fontId="4" fillId="0" borderId="0"/>
    <xf numFmtId="0" fontId="6" fillId="0" borderId="0"/>
    <xf numFmtId="0" fontId="9" fillId="0" borderId="0" applyNumberFormat="0" applyFill="0" applyBorder="0" applyAlignment="0" applyProtection="0"/>
    <xf numFmtId="0" fontId="10" fillId="2" borderId="3" applyNumberFormat="0" applyAlignment="0" applyProtection="0"/>
    <xf numFmtId="0" fontId="11" fillId="3" borderId="0" applyNumberFormat="0" applyBorder="0" applyAlignment="0" applyProtection="0"/>
    <xf numFmtId="0" fontId="12" fillId="4" borderId="0" applyNumberFormat="0" applyBorder="0" applyAlignment="0" applyProtection="0"/>
    <xf numFmtId="0" fontId="13" fillId="0" borderId="0"/>
    <xf numFmtId="0" fontId="14" fillId="0" borderId="0"/>
    <xf numFmtId="0" fontId="16" fillId="0" borderId="0"/>
    <xf numFmtId="0" fontId="17" fillId="0" borderId="0"/>
    <xf numFmtId="0" fontId="3" fillId="0" borderId="0"/>
    <xf numFmtId="0" fontId="18" fillId="0" borderId="0"/>
    <xf numFmtId="0" fontId="19" fillId="10" borderId="0" applyNumberFormat="0" applyBorder="0" applyAlignment="0" applyProtection="0"/>
    <xf numFmtId="0" fontId="20" fillId="0" borderId="0"/>
    <xf numFmtId="0" fontId="21" fillId="0" borderId="0"/>
    <xf numFmtId="0" fontId="3" fillId="0" borderId="0"/>
    <xf numFmtId="0" fontId="3" fillId="0" borderId="0"/>
  </cellStyleXfs>
  <cellXfs count="62">
    <xf numFmtId="0" fontId="0" fillId="0" borderId="0" xfId="0"/>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7" fillId="0" borderId="2" xfId="6" applyFont="1" applyBorder="1" applyAlignment="1">
      <alignment vertical="center" wrapText="1"/>
    </xf>
    <xf numFmtId="14" fontId="5" fillId="0" borderId="0" xfId="0" applyNumberFormat="1" applyFont="1" applyAlignment="1">
      <alignment horizontal="center" vertical="top" wrapText="1"/>
    </xf>
    <xf numFmtId="0" fontId="8" fillId="0" borderId="0" xfId="0" applyFont="1"/>
    <xf numFmtId="49" fontId="0" fillId="0" borderId="0" xfId="0" applyNumberFormat="1"/>
    <xf numFmtId="0" fontId="6" fillId="0" borderId="0" xfId="6" applyAlignment="1">
      <alignment vertical="center" wrapText="1"/>
    </xf>
    <xf numFmtId="0" fontId="3" fillId="0" borderId="0" xfId="6" applyFont="1" applyAlignment="1">
      <alignment vertical="center" wrapText="1"/>
    </xf>
    <xf numFmtId="0" fontId="6" fillId="0" borderId="0" xfId="6" applyAlignment="1">
      <alignment vertical="center"/>
    </xf>
    <xf numFmtId="0" fontId="7" fillId="0" borderId="2" xfId="6" applyFont="1" applyBorder="1" applyAlignment="1">
      <alignment vertical="center"/>
    </xf>
    <xf numFmtId="0" fontId="7" fillId="0" borderId="0" xfId="6" applyFont="1" applyAlignment="1">
      <alignment vertical="center"/>
    </xf>
    <xf numFmtId="0" fontId="10" fillId="2" borderId="3" xfId="8" applyAlignment="1">
      <alignment vertical="center"/>
    </xf>
    <xf numFmtId="0" fontId="10" fillId="2" borderId="3" xfId="8" applyAlignment="1">
      <alignment vertical="center" wrapText="1"/>
    </xf>
    <xf numFmtId="0" fontId="9" fillId="0" borderId="0" xfId="7" applyAlignment="1">
      <alignment vertical="center"/>
    </xf>
    <xf numFmtId="0" fontId="3" fillId="0" borderId="0" xfId="6" applyFont="1" applyAlignment="1">
      <alignment vertical="center"/>
    </xf>
    <xf numFmtId="0" fontId="6" fillId="0" borderId="0" xfId="6" applyAlignment="1">
      <alignment horizontal="center" vertical="center"/>
    </xf>
    <xf numFmtId="0" fontId="7" fillId="0" borderId="2" xfId="6" applyFont="1" applyBorder="1" applyAlignment="1">
      <alignment horizontal="left" vertical="center"/>
    </xf>
    <xf numFmtId="0" fontId="0" fillId="0" borderId="0" xfId="0" pivotButton="1" applyAlignment="1">
      <alignment vertical="center" wrapText="1"/>
    </xf>
    <xf numFmtId="0" fontId="0" fillId="0" borderId="0" xfId="0" applyAlignment="1">
      <alignment vertical="center" wrapText="1"/>
    </xf>
    <xf numFmtId="0" fontId="0" fillId="0" borderId="0" xfId="0" applyAlignment="1">
      <alignment vertical="top"/>
    </xf>
    <xf numFmtId="0" fontId="1" fillId="2" borderId="1" xfId="1" applyAlignment="1">
      <alignment vertical="center" wrapText="1"/>
    </xf>
    <xf numFmtId="0" fontId="9" fillId="0" borderId="0" xfId="7"/>
    <xf numFmtId="0" fontId="9" fillId="9" borderId="0" xfId="7" applyFill="1"/>
    <xf numFmtId="0" fontId="3" fillId="0" borderId="0" xfId="15"/>
    <xf numFmtId="0" fontId="3" fillId="7" borderId="0" xfId="15" applyFill="1"/>
    <xf numFmtId="0" fontId="3" fillId="5" borderId="0" xfId="15" applyFill="1"/>
    <xf numFmtId="0" fontId="3" fillId="8" borderId="0" xfId="15" applyFill="1"/>
    <xf numFmtId="0" fontId="3" fillId="6" borderId="0" xfId="15" applyFill="1"/>
    <xf numFmtId="0" fontId="3" fillId="9" borderId="0" xfId="15" applyFill="1"/>
    <xf numFmtId="0" fontId="3" fillId="0" borderId="2" xfId="15" applyBorder="1"/>
    <xf numFmtId="164" fontId="5" fillId="0" borderId="0" xfId="0" applyNumberFormat="1" applyFont="1" applyAlignment="1">
      <alignment horizontal="center" vertical="center" wrapText="1"/>
    </xf>
    <xf numFmtId="164" fontId="12" fillId="4" borderId="5" xfId="10" applyNumberFormat="1" applyBorder="1" applyAlignment="1">
      <alignment vertical="center" wrapText="1"/>
    </xf>
    <xf numFmtId="164" fontId="12" fillId="4" borderId="4" xfId="10" applyNumberFormat="1" applyBorder="1" applyAlignment="1">
      <alignment vertical="center" wrapText="1"/>
    </xf>
    <xf numFmtId="164" fontId="12" fillId="4" borderId="1" xfId="10" applyNumberFormat="1" applyBorder="1" applyAlignment="1">
      <alignment vertical="center" wrapText="1"/>
    </xf>
    <xf numFmtId="164" fontId="12" fillId="4" borderId="6" xfId="10" applyNumberFormat="1" applyBorder="1" applyAlignment="1">
      <alignment vertical="center" wrapText="1"/>
    </xf>
    <xf numFmtId="0" fontId="11" fillId="3" borderId="4" xfId="9" applyBorder="1" applyAlignment="1">
      <alignment vertical="center" wrapText="1"/>
    </xf>
    <xf numFmtId="164" fontId="5" fillId="0" borderId="7"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0" xfId="0" applyFont="1" applyAlignment="1">
      <alignment vertical="top" wrapText="1"/>
    </xf>
    <xf numFmtId="1" fontId="5" fillId="0" borderId="0" xfId="0" applyNumberFormat="1" applyFont="1" applyAlignment="1">
      <alignment horizontal="center" vertical="center" wrapText="1"/>
    </xf>
    <xf numFmtId="164" fontId="19" fillId="10" borderId="9" xfId="17" applyNumberFormat="1" applyBorder="1" applyAlignment="1">
      <alignment vertical="center" wrapText="1"/>
    </xf>
    <xf numFmtId="164" fontId="5" fillId="0" borderId="10" xfId="0" applyNumberFormat="1" applyFont="1" applyBorder="1" applyAlignment="1">
      <alignment horizontal="center" vertical="center" wrapText="1"/>
    </xf>
    <xf numFmtId="1" fontId="0" fillId="0" borderId="0" xfId="0" applyNumberFormat="1" applyAlignment="1">
      <alignment vertical="center" wrapText="1"/>
    </xf>
    <xf numFmtId="0" fontId="21" fillId="0" borderId="0" xfId="19"/>
    <xf numFmtId="14" fontId="21" fillId="0" borderId="0" xfId="19" applyNumberFormat="1"/>
    <xf numFmtId="0" fontId="7" fillId="0" borderId="2" xfId="19" applyFont="1" applyBorder="1"/>
    <xf numFmtId="0" fontId="7" fillId="0" borderId="0" xfId="19" applyFont="1"/>
    <xf numFmtId="14" fontId="11" fillId="3" borderId="1" xfId="9" applyNumberFormat="1" applyBorder="1" applyAlignment="1">
      <alignment horizontal="center" vertical="top" textRotation="90" wrapText="1"/>
    </xf>
    <xf numFmtId="1" fontId="11" fillId="3" borderId="1" xfId="9" applyNumberFormat="1" applyBorder="1" applyAlignment="1">
      <alignment horizontal="center" vertical="top" textRotation="90" wrapText="1"/>
    </xf>
    <xf numFmtId="0" fontId="11" fillId="3" borderId="1" xfId="9" applyBorder="1" applyAlignment="1">
      <alignment horizontal="center" vertical="top" textRotation="90" wrapText="1"/>
    </xf>
    <xf numFmtId="0" fontId="5" fillId="0" borderId="0" xfId="0" applyFont="1" applyAlignment="1">
      <alignment horizontal="center" vertical="top" textRotation="90" wrapText="1"/>
    </xf>
    <xf numFmtId="165" fontId="5" fillId="0" borderId="0" xfId="0" applyNumberFormat="1" applyFont="1" applyAlignment="1">
      <alignment horizontal="center" vertical="center" wrapText="1"/>
    </xf>
    <xf numFmtId="0" fontId="5" fillId="5" borderId="0" xfId="0" applyFont="1" applyFill="1" applyAlignment="1">
      <alignment vertical="center" wrapText="1"/>
    </xf>
    <xf numFmtId="165" fontId="5" fillId="0" borderId="0" xfId="0" applyNumberFormat="1" applyFont="1" applyAlignment="1">
      <alignment horizontal="center" vertical="top" textRotation="90" wrapText="1"/>
    </xf>
    <xf numFmtId="0" fontId="3" fillId="0" borderId="0" xfId="21"/>
    <xf numFmtId="14" fontId="3" fillId="0" borderId="0" xfId="21" applyNumberFormat="1"/>
    <xf numFmtId="14" fontId="7" fillId="0" borderId="2" xfId="19" applyNumberFormat="1" applyFont="1" applyBorder="1"/>
    <xf numFmtId="1" fontId="5" fillId="0" borderId="0" xfId="0" applyNumberFormat="1" applyFont="1" applyAlignment="1">
      <alignment horizontal="left" vertical="center" wrapText="1"/>
    </xf>
    <xf numFmtId="1" fontId="5" fillId="0" borderId="0" xfId="0" applyNumberFormat="1" applyFont="1" applyAlignment="1">
      <alignment vertical="center" wrapText="1"/>
    </xf>
  </cellXfs>
  <cellStyles count="22">
    <cellStyle name="Berekening" xfId="1" builtinId="22"/>
    <cellStyle name="Goed" xfId="9" builtinId="26"/>
    <cellStyle name="Hyperlink" xfId="7" builtinId="8"/>
    <cellStyle name="Neutraal" xfId="10" builtinId="28"/>
    <cellStyle name="Normal 10" xfId="18" xr:uid="{D5CDBEA1-A40B-4B2C-BDB3-497684731579}"/>
    <cellStyle name="Normal 11" xfId="19" xr:uid="{DA5B54A8-F054-4699-82B0-3E88CD5588E4}"/>
    <cellStyle name="Normal 11 2" xfId="21" xr:uid="{00404261-0C20-47FF-89BA-F2B40FE640F4}"/>
    <cellStyle name="Normal 2" xfId="2" xr:uid="{B8135768-5A50-406D-B437-D16ED5849DBC}"/>
    <cellStyle name="Normal 2 2" xfId="5" xr:uid="{FBF29B29-F29B-4BFF-B505-718BF311B115}"/>
    <cellStyle name="Normal 3" xfId="3" xr:uid="{717A2F07-51D5-433E-8642-461510EF9677}"/>
    <cellStyle name="Normal 4" xfId="6" xr:uid="{C1CFA1E1-F327-41C1-8307-EA927768F13A}"/>
    <cellStyle name="Normal 4 2" xfId="20" xr:uid="{112C5DEA-22B6-40A8-92F4-91C395F2D8F3}"/>
    <cellStyle name="Normal 5" xfId="11" xr:uid="{CA696233-9C26-4BF7-9097-D4123EB501D9}"/>
    <cellStyle name="Normal 6" xfId="12" xr:uid="{05F8CC4B-540C-46D8-B70E-E72480C52E8E}"/>
    <cellStyle name="Normal 7" xfId="13" xr:uid="{98A02C87-32F3-4821-8EAD-B3282A6B1FF6}"/>
    <cellStyle name="Normal 7 2" xfId="15" xr:uid="{67E532F8-B2F1-4238-904A-44E44DB95AC2}"/>
    <cellStyle name="Normal 8" xfId="14" xr:uid="{FF68D4F0-3ADF-4F78-B46C-F5275FF022BD}"/>
    <cellStyle name="Normal 9" xfId="16" xr:uid="{D02E2974-0CCC-4093-B1ED-254FB089484F}"/>
    <cellStyle name="Ongeldig" xfId="17" builtinId="27"/>
    <cellStyle name="Percent 2" xfId="4" xr:uid="{3FA2D9AA-8616-4C57-8F70-6876B3783FAC}"/>
    <cellStyle name="Standaard" xfId="0" builtinId="0"/>
    <cellStyle name="Uitvoer" xfId="8" builtinId="21"/>
  </cellStyles>
  <dxfs count="80">
    <dxf>
      <font>
        <color rgb="FF9C0006"/>
      </font>
      <fill>
        <patternFill>
          <bgColor rgb="FFFFC7CE"/>
        </patternFill>
      </fill>
    </dxf>
    <dxf>
      <font>
        <color rgb="FF006100"/>
      </font>
      <fill>
        <patternFill>
          <bgColor rgb="FFC6EFCE"/>
        </patternFill>
      </fill>
    </dxf>
    <dxf>
      <font>
        <color theme="0" tint="-4.9989318521683403E-2"/>
      </font>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C00000"/>
      </font>
      <fill>
        <patternFill patternType="none">
          <bgColor auto="1"/>
        </patternFill>
      </fill>
    </dxf>
    <dxf>
      <font>
        <b val="0"/>
        <i val="0"/>
        <color rgb="FF00B050"/>
      </font>
      <fill>
        <patternFill patternType="none">
          <bgColor auto="1"/>
        </patternFill>
      </fill>
    </dxf>
    <dxf>
      <font>
        <color rgb="FFC00000"/>
      </font>
    </dxf>
    <dxf>
      <fill>
        <patternFill>
          <bgColor theme="4" tint="0.79998168889431442"/>
        </patternFill>
      </fill>
    </dxf>
    <dxf>
      <numFmt numFmtId="0" formatCode="General"/>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border outline="0">
        <bottom style="thin">
          <color auto="1"/>
        </bottom>
      </border>
    </dxf>
    <dxf>
      <font>
        <strike val="0"/>
        <outline val="0"/>
        <shadow val="0"/>
        <u val="none"/>
        <vertAlign val="baseline"/>
        <sz val="11"/>
        <color theme="0"/>
        <name val="Aptos Narrow"/>
        <scheme val="none"/>
      </font>
      <alignment horizontal="general" vertical="center" textRotation="0" wrapText="0" indent="0" justifyLastLine="0" shrinkToFit="0" readingOrder="0"/>
    </dxf>
    <dxf>
      <numFmt numFmtId="19" formatCode="dd/mm/yyyy"/>
    </dxf>
    <dxf>
      <numFmt numFmtId="166" formatCode="d/m/yyyy"/>
    </dxf>
    <dxf>
      <numFmt numFmtId="19" formatCode="dd/mm/yyyy"/>
    </dxf>
    <dxf>
      <numFmt numFmtId="166" formatCode="d/m/yyyy"/>
    </dxf>
    <dxf>
      <numFmt numFmtId="166" formatCode="d/m/yyyy"/>
    </dxf>
    <dxf>
      <numFmt numFmtId="166" formatCode="d/m/yyyy"/>
    </dxf>
    <dxf>
      <numFmt numFmtId="166" formatCode="d/m/yyyy"/>
    </dxf>
    <dxf>
      <border outline="0">
        <bottom style="thin">
          <color auto="1"/>
        </bottom>
      </border>
    </dxf>
    <dxf>
      <font>
        <strike val="0"/>
        <outline val="0"/>
        <shadow val="0"/>
        <u val="none"/>
        <vertAlign val="baseline"/>
        <sz val="11"/>
        <color theme="0"/>
        <name val="Aptos Narrow"/>
        <scheme val="none"/>
      </font>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dxf>
    <dxf>
      <font>
        <strike val="0"/>
        <outline val="0"/>
        <shadow val="0"/>
        <u val="none"/>
        <vertAlign val="baseline"/>
        <name val="Aptos Narrow"/>
        <family val="2"/>
        <scheme val="none"/>
      </font>
      <numFmt numFmtId="165" formatCode="d/m;@"/>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 formatCode="0"/>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alignment horizontal="center" vertical="center" textRotation="0" wrapText="1" indent="0" justifyLastLine="0" shrinkToFit="0" readingOrder="0"/>
      <border diagonalUp="0" diagonalDown="0" outline="0">
        <left style="thick">
          <color rgb="FF7F7F7F"/>
        </left>
        <right/>
      </border>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outline="0">
        <left style="thick">
          <color rgb="FF7F7F7F"/>
        </left>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none"/>
      </font>
      <numFmt numFmtId="0" formatCode="General"/>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numFmt numFmtId="0" formatCode="General"/>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numFmt numFmtId="1" formatCode="0"/>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ptos Narrow"/>
        <family val="2"/>
        <scheme val="none"/>
      </font>
      <alignment horizontal="left" vertical="center" textRotation="0" wrapText="1" indent="0" justifyLastLine="0" shrinkToFit="0" readingOrder="0"/>
    </dxf>
    <dxf>
      <alignment vertical="center"/>
    </dxf>
    <dxf>
      <alignment vertical="center"/>
    </dxf>
    <dxf>
      <alignment vertical="center"/>
    </dxf>
    <dxf>
      <alignment wrapText="1"/>
    </dxf>
    <dxf>
      <alignment wrapText="1"/>
    </dxf>
    <dxf>
      <alignment wrapText="1"/>
    </dxf>
  </dxfs>
  <tableStyles count="0" defaultTableStyle="TableStyleMedium2" defaultPivotStyle="PivotStyleLight16"/>
  <colors>
    <mruColors>
      <color rgb="FFFFFFCC"/>
      <color rgb="FFFF939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[Format Mitz Regio Monitor - versie 1.0.xlsx]Status!PivotTable1</c:name>
    <c:fmtId val="3"/>
  </c:pivotSource>
  <c:chart>
    <c:title>
      <c:tx>
        <c:rich>
          <a:bodyPr rot="0" spcFirstLastPara="1" vertOverflow="ellipsis" vert="horz" wrap="square" anchor="ctr" anchorCtr="1"/>
          <a:lstStyle/>
          <a:p>
            <a:pPr>
              <a:defRPr sz="1800" b="0" i="0" u="none" strike="noStrike" kern="1200" cap="none" spc="20" baseline="0">
                <a:solidFill>
                  <a:schemeClr val="tx1">
                    <a:lumMod val="50000"/>
                    <a:lumOff val="50000"/>
                  </a:schemeClr>
                </a:solidFill>
                <a:latin typeface="+mn-lt"/>
                <a:ea typeface="+mn-ea"/>
                <a:cs typeface="+mn-cs"/>
              </a:defRPr>
            </a:pPr>
            <a:r>
              <a:rPr lang="nl-NL" sz="1800"/>
              <a:t>Status</a:t>
            </a:r>
            <a:r>
              <a:rPr lang="nl-NL" sz="1800" baseline="0"/>
              <a:t> aansluiting Mitz</a:t>
            </a:r>
            <a:endParaRPr lang="nl-NL" sz="1800"/>
          </a:p>
        </c:rich>
      </c:tx>
      <c:overlay val="0"/>
      <c:spPr>
        <a:noFill/>
        <a:ln>
          <a:noFill/>
        </a:ln>
        <a:effectLst/>
      </c:spPr>
      <c:txPr>
        <a:bodyPr rot="0" spcFirstLastPara="1" vertOverflow="ellipsis" vert="horz" wrap="square" anchor="ctr" anchorCtr="1"/>
        <a:lstStyle/>
        <a:p>
          <a:pPr>
            <a:defRPr sz="1800" b="0" i="0" u="none" strike="noStrike" kern="1200" cap="none" spc="20" baseline="0">
              <a:solidFill>
                <a:schemeClr val="tx1">
                  <a:lumMod val="50000"/>
                  <a:lumOff val="50000"/>
                </a:schemeClr>
              </a:solidFill>
              <a:latin typeface="+mn-lt"/>
              <a:ea typeface="+mn-ea"/>
              <a:cs typeface="+mn-cs"/>
            </a:defRPr>
          </a:pPr>
          <a:endParaRPr lang="nl-NL"/>
        </a:p>
      </c:txPr>
    </c:title>
    <c:autoTitleDeleted val="0"/>
    <c:pivotFmts>
      <c:pivotFmt>
        <c:idx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7101856636140526E-2"/>
          <c:y val="0.12871790721824175"/>
          <c:w val="0.9069290210873957"/>
          <c:h val="0.74013163428520667"/>
        </c:manualLayout>
      </c:layout>
      <c:barChart>
        <c:barDir val="col"/>
        <c:grouping val="clustered"/>
        <c:varyColors val="0"/>
        <c:ser>
          <c:idx val="0"/>
          <c:order val="0"/>
          <c:tx>
            <c:strRef>
              <c:f>Status!$A$5</c:f>
              <c:strCache>
                <c:ptCount val="1"/>
                <c:pt idx="0">
                  <c:v>Totaal aantal ZV's</c:v>
                </c:pt>
              </c:strCache>
            </c:strRef>
          </c:tx>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Status!$A$6</c:f>
              <c:strCache>
                <c:ptCount val="1"/>
                <c:pt idx="0">
                  <c:v>Totaal</c:v>
                </c:pt>
              </c:strCache>
            </c:strRef>
          </c:cat>
          <c:val>
            <c:numRef>
              <c:f>Status!$A$6</c:f>
              <c:numCache>
                <c:formatCode>General</c:formatCode>
                <c:ptCount val="1"/>
                <c:pt idx="0">
                  <c:v>48</c:v>
                </c:pt>
              </c:numCache>
            </c:numRef>
          </c:val>
          <c:extLst>
            <c:ext xmlns:c16="http://schemas.microsoft.com/office/drawing/2014/chart" uri="{C3380CC4-5D6E-409C-BE32-E72D297353CC}">
              <c16:uniqueId val="{00000000-6E32-4876-B23F-5C24F29F5271}"/>
            </c:ext>
          </c:extLst>
        </c:ser>
        <c:ser>
          <c:idx val="1"/>
          <c:order val="1"/>
          <c:tx>
            <c:strRef>
              <c:f>Status!$B$5</c:f>
              <c:strCache>
                <c:ptCount val="1"/>
                <c:pt idx="0">
                  <c:v>Contact gelegd</c:v>
                </c:pt>
              </c:strCache>
            </c:strRef>
          </c:tx>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Status!$A$6</c:f>
              <c:strCache>
                <c:ptCount val="1"/>
                <c:pt idx="0">
                  <c:v>Totaal</c:v>
                </c:pt>
              </c:strCache>
            </c:strRef>
          </c:cat>
          <c:val>
            <c:numRef>
              <c:f>Status!$B$6</c:f>
              <c:numCache>
                <c:formatCode>0</c:formatCode>
                <c:ptCount val="1"/>
                <c:pt idx="0">
                  <c:v>38</c:v>
                </c:pt>
              </c:numCache>
            </c:numRef>
          </c:val>
          <c:extLst>
            <c:ext xmlns:c16="http://schemas.microsoft.com/office/drawing/2014/chart" uri="{C3380CC4-5D6E-409C-BE32-E72D297353CC}">
              <c16:uniqueId val="{00000001-6E32-4876-B23F-5C24F29F5271}"/>
            </c:ext>
          </c:extLst>
        </c:ser>
        <c:ser>
          <c:idx val="2"/>
          <c:order val="2"/>
          <c:tx>
            <c:strRef>
              <c:f>Status!$C$5</c:f>
              <c:strCache>
                <c:ptCount val="1"/>
                <c:pt idx="0">
                  <c:v>Aantal getekend</c:v>
                </c:pt>
              </c:strCache>
            </c:strRef>
          </c:tx>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Status!$A$6</c:f>
              <c:strCache>
                <c:ptCount val="1"/>
                <c:pt idx="0">
                  <c:v>Totaal</c:v>
                </c:pt>
              </c:strCache>
            </c:strRef>
          </c:cat>
          <c:val>
            <c:numRef>
              <c:f>Status!$C$6</c:f>
              <c:numCache>
                <c:formatCode>General</c:formatCode>
                <c:ptCount val="1"/>
                <c:pt idx="0">
                  <c:v>15</c:v>
                </c:pt>
              </c:numCache>
            </c:numRef>
          </c:val>
          <c:extLst>
            <c:ext xmlns:c16="http://schemas.microsoft.com/office/drawing/2014/chart" uri="{C3380CC4-5D6E-409C-BE32-E72D297353CC}">
              <c16:uniqueId val="{00000002-6E32-4876-B23F-5C24F29F5271}"/>
            </c:ext>
          </c:extLst>
        </c:ser>
        <c:ser>
          <c:idx val="3"/>
          <c:order val="3"/>
          <c:tx>
            <c:strRef>
              <c:f>Status!$D$5</c:f>
              <c:strCache>
                <c:ptCount val="1"/>
                <c:pt idx="0">
                  <c:v>Aantal gemigreerd</c:v>
                </c:pt>
              </c:strCache>
            </c:strRef>
          </c:tx>
          <c:spPr>
            <a:gradFill rotWithShape="1">
              <a:gsLst>
                <a:gs pos="0">
                  <a:schemeClr val="accent2">
                    <a:lumMod val="60000"/>
                    <a:lumMod val="110000"/>
                    <a:satMod val="105000"/>
                    <a:tint val="67000"/>
                  </a:schemeClr>
                </a:gs>
                <a:gs pos="50000">
                  <a:schemeClr val="accent2">
                    <a:lumMod val="60000"/>
                    <a:lumMod val="105000"/>
                    <a:satMod val="103000"/>
                    <a:tint val="73000"/>
                  </a:schemeClr>
                </a:gs>
                <a:gs pos="100000">
                  <a:schemeClr val="accent2">
                    <a:lumMod val="60000"/>
                    <a:lumMod val="105000"/>
                    <a:satMod val="109000"/>
                    <a:tint val="81000"/>
                  </a:schemeClr>
                </a:gs>
              </a:gsLst>
              <a:lin ang="5400000" scaled="0"/>
            </a:gradFill>
            <a:ln w="9525" cap="flat" cmpd="sng" algn="ctr">
              <a:solidFill>
                <a:schemeClr val="accent2">
                  <a:lumMod val="60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Status!$A$6</c:f>
              <c:strCache>
                <c:ptCount val="1"/>
                <c:pt idx="0">
                  <c:v>Totaal</c:v>
                </c:pt>
              </c:strCache>
            </c:strRef>
          </c:cat>
          <c:val>
            <c:numRef>
              <c:f>Status!$D$6</c:f>
              <c:numCache>
                <c:formatCode>General</c:formatCode>
                <c:ptCount val="1"/>
                <c:pt idx="0">
                  <c:v>12</c:v>
                </c:pt>
              </c:numCache>
            </c:numRef>
          </c:val>
          <c:extLst>
            <c:ext xmlns:c16="http://schemas.microsoft.com/office/drawing/2014/chart" uri="{C3380CC4-5D6E-409C-BE32-E72D297353CC}">
              <c16:uniqueId val="{00000003-6E32-4876-B23F-5C24F29F5271}"/>
            </c:ext>
          </c:extLst>
        </c:ser>
        <c:dLbls>
          <c:dLblPos val="outEnd"/>
          <c:showLegendKey val="0"/>
          <c:showVal val="1"/>
          <c:showCatName val="0"/>
          <c:showSerName val="0"/>
          <c:showPercent val="0"/>
          <c:showBubbleSize val="0"/>
        </c:dLbls>
        <c:gapWidth val="100"/>
        <c:overlap val="-24"/>
        <c:axId val="1732856288"/>
        <c:axId val="1732862048"/>
      </c:barChart>
      <c:catAx>
        <c:axId val="1732856288"/>
        <c:scaling>
          <c:orientation val="minMax"/>
        </c:scaling>
        <c:delete val="1"/>
        <c:axPos val="b"/>
        <c:numFmt formatCode="General" sourceLinked="1"/>
        <c:majorTickMark val="none"/>
        <c:minorTickMark val="none"/>
        <c:tickLblPos val="nextTo"/>
        <c:crossAx val="1732862048"/>
        <c:crosses val="autoZero"/>
        <c:auto val="1"/>
        <c:lblAlgn val="ctr"/>
        <c:lblOffset val="100"/>
        <c:noMultiLvlLbl val="0"/>
      </c:catAx>
      <c:valAx>
        <c:axId val="1732862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ID4096"/>
          </a:p>
        </c:txPr>
        <c:crossAx val="173285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LID4096"/>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ID4096"/>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240360</xdr:colOff>
      <xdr:row>7</xdr:row>
      <xdr:rowOff>24848</xdr:rowOff>
    </xdr:from>
    <xdr:to>
      <xdr:col>6</xdr:col>
      <xdr:colOff>347869</xdr:colOff>
      <xdr:row>26</xdr:row>
      <xdr:rowOff>182217</xdr:rowOff>
    </xdr:to>
    <xdr:graphicFrame macro="">
      <xdr:nvGraphicFramePr>
        <xdr:cNvPr id="2" name="Chart 1">
          <a:extLst>
            <a:ext uri="{FF2B5EF4-FFF2-40B4-BE49-F238E27FC236}">
              <a16:creationId xmlns:a16="http://schemas.microsoft.com/office/drawing/2014/main" id="{79F2C9C6-2134-C5CB-304C-6A228555F1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Chris Slijkhuis | RSOTrijn" id="{B78444D7-6B9C-40B9-B4A8-E0E47CF5EFC8}" userId="S::c.slijkhuis@RSOTrijn.nl::3292ba4a-e41a-4328-8bb0-aecd6cdd9306"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Slijkhuis" refreshedDate="46198.731461574076" createdVersion="8" refreshedVersion="8" minRefreshableVersion="3" recordCount="48" xr:uid="{896FAE3A-3DF9-4D75-A3D0-DBD80A6FE52E}">
  <cacheSource type="worksheet">
    <worksheetSource name="Tabel1"/>
  </cacheSource>
  <cacheFields count="39">
    <cacheField name="URA" numFmtId="0">
      <sharedItems containsSemiMixedTypes="0" containsString="0" containsNumber="1" containsInteger="1" minValue="17918" maxValue="90586"/>
    </cacheField>
    <cacheField name="OrganisatieNaam" numFmtId="0">
      <sharedItems/>
    </cacheField>
    <cacheField name="Koepel" numFmtId="0">
      <sharedItems containsBlank="1" count="14">
        <s v="HE"/>
        <s v="Onbekend"/>
        <s v="Unicum"/>
        <s v="RegiozorgNU"/>
        <s v="CAU"/>
        <s v="ACE"/>
        <s v="ApothekersNU" u="1"/>
        <s v="ACL" u="1"/>
        <s v="n.v.t." u="1"/>
        <s v="ACZOU" u="1"/>
        <s v="Geen" u="1"/>
        <s v="HUS" u="1"/>
        <s v="n.t.b." u="1"/>
        <m u="1"/>
      </sharedItems>
    </cacheField>
    <cacheField name="Zorgverlenertype" numFmtId="0">
      <sharedItems containsBlank="1" count="9">
        <s v="Huisartsenpraktijk"/>
        <s v="Apotheek"/>
        <s v="Huisartsenpost"/>
        <s v="Apotheekhoudende Huisarts" u="1"/>
        <e v="#VALUE!" u="1"/>
        <s v="Apotheek (ziekenhuis)" u="1"/>
        <s v="Spoedpost" u="1"/>
        <s v="Sanday B.V." u="1"/>
        <m u="1"/>
      </sharedItems>
    </cacheField>
    <cacheField name="Naam WV" numFmtId="0">
      <sharedItems/>
    </cacheField>
    <cacheField name="Mail WV" numFmtId="0">
      <sharedItems/>
    </cacheField>
    <cacheField name="Aantal x mail" numFmtId="0">
      <sharedItems containsSemiMixedTypes="0" containsString="0" containsNumber="1" containsInteger="1" minValue="1" maxValue="3"/>
    </cacheField>
    <cacheField name="Aantal x naam" numFmtId="0">
      <sharedItems containsSemiMixedTypes="0" containsString="0" containsNumber="1" containsInteger="1" minValue="1" maxValue="3"/>
    </cacheField>
    <cacheField name="Wel meer WV?" numFmtId="0">
      <sharedItems/>
    </cacheField>
    <cacheField name="BezoekAdresregel" numFmtId="0">
      <sharedItems containsBlank="1"/>
    </cacheField>
    <cacheField name="BezoekAdres_Postcode" numFmtId="0">
      <sharedItems containsBlank="1"/>
    </cacheField>
    <cacheField name="BezoekAdres_Plaatsnaam" numFmtId="0">
      <sharedItems containsBlank="1"/>
    </cacheField>
    <cacheField name="XIS_Pakket" numFmtId="0">
      <sharedItems containsBlank="1" count="23">
        <s v="Bricks Huisarts"/>
        <s v="Medicom"/>
        <s v="Huisarts"/>
        <s v="CGM Apotheek"/>
        <s v="Sanday voor de apotheek"/>
        <s v="Sanday - ASP"/>
        <s v="Spoed Live EPD"/>
        <s v="Pharmacom"/>
        <s v="FarmaSys"/>
        <s v="Sanday voor de huisarts"/>
        <s v="Microhis" u="1"/>
        <e v="#VALUE!" u="1"/>
        <s v="HIX" u="1"/>
        <s v="Sanday - Scipio" u="1"/>
        <s v="MediKit" u="1"/>
        <s v="CGM Huisarts" u="1"/>
        <m u="1"/>
        <s v="Promedico-ASP" u="1"/>
        <s v="Sanday - VDF" u="1"/>
        <s v="Promedico-aPro" u="1"/>
        <s v="Scipio" u="1"/>
        <s v="Sanday" u="1"/>
        <s v="Promedico-VDF" u="1"/>
      </sharedItems>
    </cacheField>
    <cacheField name="Index" numFmtId="0">
      <sharedItems containsSemiMixedTypes="0" containsString="0" containsNumber="1" containsInteger="1" minValue="2" maxValue="49"/>
    </cacheField>
    <cacheField name="Mail 1 VZVZ" numFmtId="164">
      <sharedItems containsSemiMixedTypes="0" containsNonDate="0" containsDate="1" containsString="0" minDate="1899-12-30T00:00:00" maxDate="2026-03-31T00:00:00"/>
    </cacheField>
    <cacheField name="Maatwerk" numFmtId="164">
      <sharedItems containsSemiMixedTypes="0" containsNonDate="0" containsDate="1" containsString="0" minDate="1899-12-30T00:00:00" maxDate="2026-03-31T00:00:00"/>
    </cacheField>
    <cacheField name="Mail 2 VZVZ" numFmtId="164">
      <sharedItems containsSemiMixedTypes="0" containsNonDate="0" containsDate="1" containsString="0" minDate="1899-12-30T00:00:00" maxDate="2026-05-13T00:00:00"/>
    </cacheField>
    <cacheField name="Getekend VZVZ" numFmtId="164">
      <sharedItems containsNonDate="0" containsDate="1" containsString="0" containsBlank="1" minDate="1899-12-30T00:00:00" maxDate="2026-06-12T00:00:00"/>
    </cacheField>
    <cacheField name="Vergoeding" numFmtId="164">
      <sharedItems containsSemiMixedTypes="0" containsNonDate="0" containsDate="1" containsString="0" minDate="1899-12-30T00:00:00" maxDate="2026-06-04T00:00:00"/>
    </cacheField>
    <cacheField name="Gemigreerd VZVZ" numFmtId="164">
      <sharedItems containsSemiMixedTypes="0" containsNonDate="0" containsDate="1" containsString="0" minDate="1899-12-30T00:00:00" maxDate="2026-05-10T00:00:00"/>
    </cacheField>
    <cacheField name="Willen niet VZVZ" numFmtId="164">
      <sharedItems containsSemiMixedTypes="0" containsNonDate="0" containsDate="1" containsString="0" minDate="1899-12-30T00:00:00" maxDate="1899-12-31T00:00:00"/>
    </cacheField>
    <cacheField name="Nieuwste update" numFmtId="164">
      <sharedItems containsSemiMixedTypes="0" containsNonDate="0" containsDate="1" containsString="0" minDate="1899-12-30T00:00:00" maxDate="2026-06-12T00:00:00"/>
    </cacheField>
    <cacheField name="Opmerking" numFmtId="0">
      <sharedItems containsBlank="1" longText="1"/>
    </cacheField>
    <cacheField name="Contact loopt" numFmtId="1">
      <sharedItems containsSemiMixedTypes="0" containsString="0" containsNumber="1" containsInteger="1" minValue="0" maxValue="1"/>
    </cacheField>
    <cacheField name="Dagen sinds tekenen" numFmtId="1">
      <sharedItems containsSemiMixedTypes="0" containsString="0" containsNumber="1" containsInteger="1" minValue="0" maxValue="134"/>
    </cacheField>
    <cacheField name="Dagen sinds 1ste mail" numFmtId="1">
      <sharedItems containsSemiMixedTypes="0" containsString="0" containsNumber="1" containsInteger="1" minValue="0" maxValue="359"/>
    </cacheField>
    <cacheField name="Dagen sinds 2de mail2" numFmtId="1">
      <sharedItems containsSemiMixedTypes="0" containsString="0" containsNumber="1" containsInteger="1" minValue="0" maxValue="352"/>
    </cacheField>
    <cacheField name="Totaal" numFmtId="0">
      <sharedItems containsSemiMixedTypes="0" containsString="0" containsNumber="1" containsInteger="1" minValue="1" maxValue="1"/>
    </cacheField>
    <cacheField name="Aantal mail 1" numFmtId="0">
      <sharedItems containsSemiMixedTypes="0" containsString="0" containsNumber="1" containsInteger="1" minValue="0" maxValue="1"/>
    </cacheField>
    <cacheField name="Aantal mail 2" numFmtId="0">
      <sharedItems containsSemiMixedTypes="0" containsString="0" containsNumber="1" containsInteger="1" minValue="0" maxValue="1"/>
    </cacheField>
    <cacheField name="Hebben getekend" numFmtId="0">
      <sharedItems containsSemiMixedTypes="0" containsString="0" containsNumber="1" containsInteger="1" minValue="0" maxValue="1"/>
    </cacheField>
    <cacheField name="Zijn gemigreerd" numFmtId="0">
      <sharedItems containsSemiMixedTypes="0" containsString="0" containsNumber="1" containsInteger="1" minValue="0" maxValue="1"/>
    </cacheField>
    <cacheField name="Aantal willen niet" numFmtId="0">
      <sharedItems containsSemiMixedTypes="0" containsString="0" containsNumber="1" containsInteger="1" minValue="0" maxValue="0"/>
    </cacheField>
    <cacheField name="Doorgegeven datum (her)- aanschrijving" numFmtId="165">
      <sharedItems containsNonDate="0" containsDate="1" containsString="0" containsBlank="1" minDate="2026-06-23T00:00:00" maxDate="2026-06-24T00:00:00"/>
    </cacheField>
    <cacheField name="Aanschrijven?" numFmtId="0">
      <sharedItems containsNonDate="0" containsString="0" containsBlank="1"/>
    </cacheField>
    <cacheField name="Actie  /  monitoren" numFmtId="0">
      <sharedItems containsBlank="1"/>
    </cacheField>
    <cacheField name="Landelijke migratie" numFmtId="0">
      <sharedItems containsNonDate="0" containsString="0" containsBlank="1"/>
    </cacheField>
    <cacheField name="Out of scope" numFmtId="0">
      <sharedItems containsNonDate="0" containsString="0" containsBlank="1"/>
    </cacheField>
    <cacheField name="Bellijst" numFmtId="1">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n v="58105"/>
    <s v="Regionaal Zorgcentrum Noord"/>
    <x v="0"/>
    <x v="0"/>
    <s v="Julia de Jansen"/>
    <s v="julia.jansen@voorbeeldzorg.nl"/>
    <n v="1"/>
    <n v="1"/>
    <b v="0"/>
    <s v="Heideweg 246"/>
    <s v="3825ZM"/>
    <s v="AMERSFOORT"/>
    <x v="0"/>
    <n v="2"/>
    <d v="2025-09-16T00:00:00"/>
    <d v="1899-12-30T00:00:00"/>
    <d v="2026-05-12T00:00:00"/>
    <d v="2026-06-11T00:00:00"/>
    <d v="1899-12-30T00:00:00"/>
    <d v="1899-12-30T00:00:00"/>
    <d v="1899-12-30T00:00:00"/>
    <d v="2026-06-11T00:00:00"/>
    <m/>
    <n v="1"/>
    <n v="14"/>
    <n v="0"/>
    <n v="0"/>
    <n v="1"/>
    <n v="1"/>
    <n v="1"/>
    <n v="1"/>
    <n v="0"/>
    <n v="0"/>
    <m/>
    <m/>
    <m/>
    <m/>
    <m/>
    <n v="0"/>
  </r>
  <r>
    <n v="70946"/>
    <s v="Zorggroep Noord"/>
    <x v="0"/>
    <x v="0"/>
    <s v="Lotte van der Jansen"/>
    <s v="lotte.jansen@voorbeeldzorg.nl"/>
    <n v="1"/>
    <n v="1"/>
    <b v="0"/>
    <s v="Prins Hendriklaan 70"/>
    <s v="3761 DX"/>
    <s v="SOEST"/>
    <x v="1"/>
    <n v="3"/>
    <d v="2025-09-16T00:00:00"/>
    <d v="1899-12-30T00:00:00"/>
    <d v="2026-05-12T00:00:00"/>
    <m/>
    <d v="1899-12-30T00:00:00"/>
    <d v="1899-12-30T00:00:00"/>
    <d v="1899-12-30T00:00:00"/>
    <d v="2026-05-12T00:00:00"/>
    <m/>
    <n v="1"/>
    <n v="0"/>
    <n v="282"/>
    <n v="44"/>
    <n v="1"/>
    <n v="1"/>
    <n v="1"/>
    <n v="0"/>
    <n v="0"/>
    <n v="0"/>
    <m/>
    <m/>
    <m/>
    <m/>
    <m/>
    <n v="0"/>
  </r>
  <r>
    <n v="89544"/>
    <s v="Medisch Centrum Noord"/>
    <x v="1"/>
    <x v="0"/>
    <s v="Sophie ten Bakker"/>
    <s v="sophie.bakker@voorbeeldzorg.nl"/>
    <n v="1"/>
    <n v="1"/>
    <b v="0"/>
    <s v="Zenderstraat 109"/>
    <s v="1223DT"/>
    <s v="HILVERSUM"/>
    <x v="0"/>
    <n v="4"/>
    <d v="1899-12-30T00:00:00"/>
    <d v="1899-12-30T00:00:00"/>
    <d v="1899-12-30T00:00:00"/>
    <d v="1899-12-30T00:00:00"/>
    <d v="1899-12-30T00:00:00"/>
    <d v="1899-12-30T00:00:00"/>
    <d v="1899-12-30T00:00:00"/>
    <d v="1899-12-30T00:00:00"/>
    <s v="23-6-2026: Arjan stelt aan Booozt checkvraag over aantal plaatsen in Gooi, waaronder Hilversum. Deze komt uit Hilversum, heb status gedeeld. "/>
    <n v="0"/>
    <n v="0"/>
    <n v="0"/>
    <n v="0"/>
    <n v="1"/>
    <n v="0"/>
    <n v="0"/>
    <n v="0"/>
    <n v="0"/>
    <n v="0"/>
    <m/>
    <m/>
    <m/>
    <m/>
    <m/>
    <n v="0"/>
  </r>
  <r>
    <n v="90586"/>
    <s v="Zorgnet Noord"/>
    <x v="1"/>
    <x v="0"/>
    <s v="Mila van Kok"/>
    <s v="mila.kok@voorbeeldzorg.nl"/>
    <n v="1"/>
    <n v="1"/>
    <b v="0"/>
    <s v="Zandweg 10"/>
    <s v="3962EC"/>
    <s v="WIJK BIJ DUURSTEDE"/>
    <x v="2"/>
    <n v="5"/>
    <d v="1899-12-30T00:00:00"/>
    <d v="1899-12-30T00:00:00"/>
    <d v="1899-12-30T00:00:00"/>
    <d v="1899-12-30T00:00:00"/>
    <d v="1899-12-30T00:00:00"/>
    <d v="1899-12-30T00:00:00"/>
    <d v="1899-12-30T00:00:00"/>
    <d v="1899-12-30T00:00:00"/>
    <m/>
    <n v="0"/>
    <n v="0"/>
    <n v="0"/>
    <n v="0"/>
    <n v="1"/>
    <n v="0"/>
    <n v="0"/>
    <n v="0"/>
    <n v="0"/>
    <n v="0"/>
    <m/>
    <m/>
    <m/>
    <m/>
    <m/>
    <n v="0"/>
  </r>
  <r>
    <n v="90275"/>
    <s v="Zorgcollectief Noord"/>
    <x v="2"/>
    <x v="0"/>
    <s v="Julia ten Bos"/>
    <s v="julia.bos@voorbeeldzorg.nl"/>
    <n v="2"/>
    <n v="1"/>
    <b v="1"/>
    <s v="Wildemansteeg 1"/>
    <s v="3961AP"/>
    <s v="WIJK BIJ DUURSTEDE"/>
    <x v="2"/>
    <n v="6"/>
    <d v="1899-12-30T00:00:00"/>
    <d v="1899-12-30T00:00:00"/>
    <d v="1899-12-30T00:00:00"/>
    <d v="1899-12-30T00:00:00"/>
    <d v="1899-12-30T00:00:00"/>
    <d v="1899-12-30T00:00:00"/>
    <d v="1899-12-30T00:00:00"/>
    <d v="1899-12-30T00:00:00"/>
    <m/>
    <n v="0"/>
    <n v="0"/>
    <n v="0"/>
    <n v="0"/>
    <n v="1"/>
    <n v="0"/>
    <n v="0"/>
    <n v="0"/>
    <n v="0"/>
    <n v="0"/>
    <m/>
    <m/>
    <m/>
    <m/>
    <m/>
    <n v="0"/>
  </r>
  <r>
    <n v="90314"/>
    <s v="Thuiszorg Noord"/>
    <x v="2"/>
    <x v="0"/>
    <s v="Julia ten Mulder"/>
    <s v="julia.mulder@voorbeeldzorg.nl"/>
    <n v="1"/>
    <n v="1"/>
    <b v="0"/>
    <s v="Marinus Vermeerplein 2"/>
    <s v="3402HZ"/>
    <s v="IJSSELSTEIN "/>
    <x v="2"/>
    <n v="7"/>
    <d v="1899-12-30T00:00:00"/>
    <d v="1899-12-30T00:00:00"/>
    <d v="1899-12-30T00:00:00"/>
    <d v="1899-12-30T00:00:00"/>
    <d v="1899-12-30T00:00:00"/>
    <d v="1899-12-30T00:00:00"/>
    <d v="1899-12-30T00:00:00"/>
    <d v="1899-12-30T00:00:00"/>
    <m/>
    <n v="0"/>
    <n v="0"/>
    <n v="0"/>
    <n v="0"/>
    <n v="1"/>
    <n v="0"/>
    <n v="0"/>
    <n v="0"/>
    <n v="0"/>
    <n v="0"/>
    <m/>
    <m/>
    <m/>
    <m/>
    <m/>
    <n v="0"/>
  </r>
  <r>
    <n v="54196"/>
    <s v="Revalidatiecentrum Noord"/>
    <x v="2"/>
    <x v="0"/>
    <s v="Daan van der Visser"/>
    <s v="daan.visser@voorbeeldzorg.nl"/>
    <n v="2"/>
    <n v="1"/>
    <b v="1"/>
    <s v="Jan van der Heydenweg 350"/>
    <s v="3401RJ"/>
    <s v="IJSSELSTEIN "/>
    <x v="1"/>
    <n v="8"/>
    <d v="2025-09-16T00:00:00"/>
    <d v="1899-12-30T00:00:00"/>
    <d v="2025-09-25T00:00:00"/>
    <m/>
    <d v="1899-12-30T00:00:00"/>
    <d v="1899-12-30T00:00:00"/>
    <d v="1899-12-30T00:00:00"/>
    <d v="2025-09-25T00:00:00"/>
    <m/>
    <n v="1"/>
    <n v="0"/>
    <n v="282"/>
    <n v="273"/>
    <n v="1"/>
    <n v="1"/>
    <n v="1"/>
    <n v="0"/>
    <n v="0"/>
    <n v="0"/>
    <m/>
    <m/>
    <m/>
    <m/>
    <m/>
    <n v="0"/>
  </r>
  <r>
    <n v="90325"/>
    <s v="Diagnostisch Centrum Noord"/>
    <x v="2"/>
    <x v="0"/>
    <s v="Sara ten Meijer"/>
    <s v="sara.meijer@voorbeeldzorg.nl"/>
    <n v="1"/>
    <n v="1"/>
    <b v="0"/>
    <s v="Dukdalf 1 a"/>
    <s v="3961LA"/>
    <s v="WIJK BIJ DUURSTEDE"/>
    <x v="2"/>
    <n v="9"/>
    <d v="1899-12-30T00:00:00"/>
    <d v="1899-12-30T00:00:00"/>
    <d v="1899-12-30T00:00:00"/>
    <d v="1899-12-30T00:00:00"/>
    <d v="1899-12-30T00:00:00"/>
    <d v="1899-12-30T00:00:00"/>
    <d v="1899-12-30T00:00:00"/>
    <d v="1899-12-30T00:00:00"/>
    <m/>
    <n v="0"/>
    <n v="0"/>
    <n v="0"/>
    <n v="0"/>
    <n v="1"/>
    <n v="0"/>
    <n v="0"/>
    <n v="0"/>
    <n v="0"/>
    <n v="0"/>
    <m/>
    <m/>
    <m/>
    <m/>
    <m/>
    <n v="0"/>
  </r>
  <r>
    <n v="29378"/>
    <s v="Zorgorganisatie Noord"/>
    <x v="2"/>
    <x v="1"/>
    <s v="Mats Kuiper"/>
    <s v="mats.kuiper@voorbeeldzorg.nl"/>
    <n v="1"/>
    <n v="1"/>
    <b v="0"/>
    <s v="De Molen 83"/>
    <s v="3995AW"/>
    <s v="HOUTEN"/>
    <x v="3"/>
    <n v="10"/>
    <d v="2025-12-09T00:00:00"/>
    <d v="1899-12-30T00:00:00"/>
    <d v="2025-12-16T00:00:00"/>
    <d v="2026-05-18T00:00:00"/>
    <d v="1899-12-30T00:00:00"/>
    <d v="1899-12-30T00:00:00"/>
    <d v="1899-12-30T00:00:00"/>
    <d v="2026-05-18T00:00:00"/>
    <m/>
    <n v="1"/>
    <n v="38"/>
    <n v="0"/>
    <n v="0"/>
    <n v="1"/>
    <n v="1"/>
    <n v="1"/>
    <n v="1"/>
    <n v="0"/>
    <n v="0"/>
    <m/>
    <m/>
    <m/>
    <m/>
    <m/>
    <n v="0"/>
  </r>
  <r>
    <n v="23460"/>
    <s v="Gezondheidscentrum Noord"/>
    <x v="2"/>
    <x v="1"/>
    <s v="Mila van den Bos"/>
    <s v="mila.bos@voorbeeldzorg.nl"/>
    <n v="1"/>
    <n v="1"/>
    <b v="0"/>
    <s v="Van Beeck Calkoenstraat 27"/>
    <s v="3945CC"/>
    <s v="COTHEN"/>
    <x v="4"/>
    <n v="11"/>
    <d v="2026-02-03T00:00:00"/>
    <d v="2026-02-03T00:00:00"/>
    <d v="2026-05-12T00:00:00"/>
    <m/>
    <d v="1899-12-30T00:00:00"/>
    <d v="1899-12-30T00:00:00"/>
    <d v="1899-12-30T00:00:00"/>
    <d v="2026-05-12T00:00:00"/>
    <m/>
    <n v="1"/>
    <n v="0"/>
    <n v="142"/>
    <n v="44"/>
    <n v="1"/>
    <n v="1"/>
    <n v="1"/>
    <n v="0"/>
    <n v="0"/>
    <n v="0"/>
    <m/>
    <m/>
    <m/>
    <m/>
    <m/>
    <n v="0"/>
  </r>
  <r>
    <n v="19962"/>
    <s v="Regionaal Zorgcentrum Zuid"/>
    <x v="2"/>
    <x v="1"/>
    <s v="Levi van den Bos"/>
    <s v="levi.bos@voorbeeldzorg.nl"/>
    <n v="3"/>
    <n v="1"/>
    <b v="1"/>
    <s v="Maertensplein 98 a"/>
    <s v="3738GR"/>
    <s v="MAARTENSDIJK"/>
    <x v="3"/>
    <n v="12"/>
    <d v="2025-12-09T00:00:00"/>
    <d v="1899-12-30T00:00:00"/>
    <d v="2025-12-16T00:00:00"/>
    <d v="1899-12-30T00:00:00"/>
    <d v="1899-12-30T00:00:00"/>
    <d v="1899-12-30T00:00:00"/>
    <d v="1899-12-30T00:00:00"/>
    <d v="2025-12-16T00:00:00"/>
    <m/>
    <n v="1"/>
    <n v="0"/>
    <n v="198"/>
    <n v="191"/>
    <n v="1"/>
    <n v="1"/>
    <n v="1"/>
    <n v="0"/>
    <n v="0"/>
    <n v="0"/>
    <m/>
    <m/>
    <m/>
    <m/>
    <m/>
    <n v="0"/>
  </r>
  <r>
    <n v="78984"/>
    <s v="Zorggroep Zuid"/>
    <x v="2"/>
    <x v="0"/>
    <s v="Lucas Vos"/>
    <s v="lucas.vos@voorbeeldzorg.nl"/>
    <n v="2"/>
    <n v="2"/>
    <b v="1"/>
    <s v="Jan van der Heydenweg 350"/>
    <s v="3401RJ"/>
    <s v="IJSSELSTEIN "/>
    <x v="5"/>
    <n v="13"/>
    <d v="2025-09-16T00:00:00"/>
    <d v="1899-12-30T00:00:00"/>
    <d v="2026-05-12T00:00:00"/>
    <d v="2026-05-07T00:00:00"/>
    <d v="1899-12-30T00:00:00"/>
    <d v="1899-12-30T00:00:00"/>
    <d v="1899-12-30T00:00:00"/>
    <d v="2026-05-12T00:00:00"/>
    <m/>
    <n v="1"/>
    <n v="49"/>
    <n v="0"/>
    <n v="0"/>
    <n v="1"/>
    <n v="1"/>
    <n v="1"/>
    <n v="1"/>
    <n v="0"/>
    <n v="0"/>
    <m/>
    <m/>
    <m/>
    <m/>
    <m/>
    <n v="0"/>
  </r>
  <r>
    <n v="79018"/>
    <s v="Medisch Centrum Zuid"/>
    <x v="2"/>
    <x v="0"/>
    <s v="Sophie de Visser"/>
    <s v="sophie.visser@voorbeeldzorg.nl"/>
    <n v="1"/>
    <n v="1"/>
    <b v="0"/>
    <s v="Prins Bernhardweg 69"/>
    <s v="3991DE"/>
    <s v="HOUTEN"/>
    <x v="5"/>
    <n v="14"/>
    <d v="2025-09-16T00:00:00"/>
    <d v="1899-12-30T00:00:00"/>
    <d v="2025-09-25T00:00:00"/>
    <m/>
    <d v="1899-12-30T00:00:00"/>
    <d v="1899-12-30T00:00:00"/>
    <d v="1899-12-30T00:00:00"/>
    <d v="2025-09-25T00:00:00"/>
    <m/>
    <n v="1"/>
    <n v="0"/>
    <n v="282"/>
    <n v="273"/>
    <n v="1"/>
    <n v="1"/>
    <n v="1"/>
    <n v="0"/>
    <n v="0"/>
    <n v="0"/>
    <m/>
    <m/>
    <m/>
    <m/>
    <m/>
    <n v="0"/>
  </r>
  <r>
    <n v="76532"/>
    <s v="Zorgnet Zuid"/>
    <x v="2"/>
    <x v="2"/>
    <s v="Daan de Mulder"/>
    <s v="daan.mulder@voorbeeldzorg.nl"/>
    <n v="2"/>
    <n v="2"/>
    <b v="1"/>
    <s v="Gansfortstraat 6"/>
    <s v="3961CR"/>
    <s v="WIJK BIJ DUURSTEDE"/>
    <x v="6"/>
    <n v="15"/>
    <d v="2026-03-10T00:00:00"/>
    <d v="1899-12-30T00:00:00"/>
    <d v="2026-03-19T00:00:00"/>
    <m/>
    <d v="1899-12-30T00:00:00"/>
    <d v="2024-08-28T00:00:00"/>
    <d v="1899-12-30T00:00:00"/>
    <d v="2026-03-19T00:00:00"/>
    <m/>
    <n v="1"/>
    <n v="0"/>
    <n v="107"/>
    <n v="98"/>
    <n v="1"/>
    <n v="1"/>
    <n v="1"/>
    <n v="0"/>
    <n v="1"/>
    <n v="0"/>
    <m/>
    <m/>
    <m/>
    <m/>
    <m/>
    <n v="0"/>
  </r>
  <r>
    <n v="20830"/>
    <s v="Zorgcollectief Zuid"/>
    <x v="2"/>
    <x v="1"/>
    <s v="Mila van Visser"/>
    <s v="mila.visser@voorbeeldzorg.nl"/>
    <n v="3"/>
    <n v="3"/>
    <b v="1"/>
    <s v="Marinus Vermeerplein 2"/>
    <s v="3402HZ"/>
    <s v="IJSSELSTEIN "/>
    <x v="7"/>
    <n v="16"/>
    <d v="2026-02-03T00:00:00"/>
    <d v="2026-02-03T00:00:00"/>
    <d v="1899-12-30T00:00:00"/>
    <d v="1899-12-30T00:00:00"/>
    <d v="1899-12-30T00:00:00"/>
    <d v="1899-12-30T00:00:00"/>
    <d v="1899-12-30T00:00:00"/>
    <d v="2026-02-03T00:00:00"/>
    <m/>
    <n v="1"/>
    <n v="0"/>
    <n v="142"/>
    <n v="0"/>
    <n v="1"/>
    <n v="1"/>
    <n v="0"/>
    <n v="0"/>
    <n v="0"/>
    <n v="0"/>
    <m/>
    <m/>
    <m/>
    <m/>
    <m/>
    <n v="0"/>
  </r>
  <r>
    <n v="20990"/>
    <s v="Thuiszorg Zuid"/>
    <x v="2"/>
    <x v="1"/>
    <s v="Mila van Visser"/>
    <s v="mila.visser@voorbeeldzorg.nl"/>
    <n v="3"/>
    <n v="3"/>
    <b v="1"/>
    <s v="Eiteren 15"/>
    <s v="3401PS"/>
    <s v="IJSSELSTEIN"/>
    <x v="7"/>
    <n v="17"/>
    <d v="2026-02-03T00:00:00"/>
    <d v="2026-02-03T00:00:00"/>
    <d v="1899-12-30T00:00:00"/>
    <d v="1899-12-30T00:00:00"/>
    <d v="1899-12-30T00:00:00"/>
    <d v="1899-12-30T00:00:00"/>
    <d v="1899-12-30T00:00:00"/>
    <d v="2026-02-03T00:00:00"/>
    <m/>
    <n v="1"/>
    <n v="0"/>
    <n v="142"/>
    <n v="0"/>
    <n v="1"/>
    <n v="1"/>
    <n v="0"/>
    <n v="0"/>
    <n v="0"/>
    <n v="0"/>
    <m/>
    <m/>
    <m/>
    <m/>
    <m/>
    <n v="0"/>
  </r>
  <r>
    <n v="21007"/>
    <s v="Revalidatiecentrum Zuid"/>
    <x v="2"/>
    <x v="1"/>
    <s v="Mila van Visser"/>
    <s v="mila.visser@voorbeeldzorg.nl"/>
    <n v="3"/>
    <n v="3"/>
    <b v="1"/>
    <s v="Birkastraat 123"/>
    <s v="3962BP"/>
    <s v="WIJK BIJ DUURSTEDE"/>
    <x v="7"/>
    <n v="18"/>
    <d v="2026-02-03T00:00:00"/>
    <d v="2026-02-03T00:00:00"/>
    <d v="1899-12-30T00:00:00"/>
    <d v="1899-12-30T00:00:00"/>
    <d v="1899-12-30T00:00:00"/>
    <d v="1899-12-30T00:00:00"/>
    <d v="1899-12-30T00:00:00"/>
    <d v="2026-02-03T00:00:00"/>
    <m/>
    <n v="1"/>
    <n v="0"/>
    <n v="142"/>
    <n v="0"/>
    <n v="1"/>
    <n v="1"/>
    <n v="0"/>
    <n v="0"/>
    <n v="0"/>
    <n v="0"/>
    <m/>
    <m/>
    <m/>
    <m/>
    <m/>
    <n v="0"/>
  </r>
  <r>
    <n v="90517"/>
    <s v="Diagnostisch Centrum Zuid"/>
    <x v="2"/>
    <x v="0"/>
    <s v="Julia van Bos"/>
    <s v="julia.bos@voorbeeldzorg.nl"/>
    <n v="2"/>
    <n v="1"/>
    <b v="1"/>
    <s v="Zandweg 10"/>
    <s v="3962 EC"/>
    <s v="WIJK BIJ DUURSTEDE"/>
    <x v="2"/>
    <n v="19"/>
    <d v="1899-12-30T00:00:00"/>
    <d v="1899-12-30T00:00:00"/>
    <d v="1899-12-30T00:00:00"/>
    <m/>
    <d v="1899-12-30T00:00:00"/>
    <d v="1899-12-30T00:00:00"/>
    <d v="1899-12-30T00:00:00"/>
    <d v="1899-12-30T00:00:00"/>
    <m/>
    <n v="0"/>
    <n v="0"/>
    <n v="0"/>
    <n v="0"/>
    <n v="1"/>
    <n v="0"/>
    <n v="0"/>
    <n v="0"/>
    <n v="0"/>
    <n v="0"/>
    <m/>
    <m/>
    <m/>
    <m/>
    <m/>
    <n v="0"/>
  </r>
  <r>
    <n v="61297"/>
    <s v="Zorgorganisatie Zuid"/>
    <x v="2"/>
    <x v="1"/>
    <s v="Mats de Kok"/>
    <s v="mats.kok@voorbeeldzorg.nl"/>
    <n v="1"/>
    <n v="1"/>
    <b v="0"/>
    <s v="Hof van Batenstein 4"/>
    <s v="4131 HC"/>
    <s v="VIANEN"/>
    <x v="3"/>
    <n v="20"/>
    <d v="2026-02-03T00:00:00"/>
    <d v="2026-02-03T00:00:00"/>
    <d v="2026-04-16T00:00:00"/>
    <m/>
    <d v="1899-12-30T00:00:00"/>
    <d v="1899-12-30T00:00:00"/>
    <d v="1899-12-30T00:00:00"/>
    <d v="2026-04-16T00:00:00"/>
    <m/>
    <n v="1"/>
    <n v="0"/>
    <n v="142"/>
    <n v="70"/>
    <n v="1"/>
    <n v="1"/>
    <n v="1"/>
    <n v="0"/>
    <n v="0"/>
    <n v="0"/>
    <m/>
    <m/>
    <m/>
    <m/>
    <m/>
    <n v="0"/>
  </r>
  <r>
    <n v="20035"/>
    <s v="Gezondheidscentrum Zuid"/>
    <x v="2"/>
    <x v="1"/>
    <s v="Nina van De Vries"/>
    <s v="nina.devries@voorbeeldzorg.nl"/>
    <n v="1"/>
    <n v="1"/>
    <b v="0"/>
    <s v="Schippersdreef 2 c"/>
    <s v="3972VA"/>
    <s v="DRIEBERGEN-RIJSENBURG"/>
    <x v="3"/>
    <n v="21"/>
    <d v="2025-09-16T00:00:00"/>
    <d v="1899-12-30T00:00:00"/>
    <d v="2026-04-14T00:00:00"/>
    <d v="2026-04-15T00:00:00"/>
    <d v="1899-12-30T00:00:00"/>
    <d v="2026-05-04T00:00:00"/>
    <d v="1899-12-30T00:00:00"/>
    <d v="2026-05-04T00:00:00"/>
    <m/>
    <n v="1"/>
    <n v="0"/>
    <n v="0"/>
    <n v="0"/>
    <n v="1"/>
    <n v="1"/>
    <n v="1"/>
    <n v="1"/>
    <n v="1"/>
    <n v="0"/>
    <m/>
    <m/>
    <m/>
    <m/>
    <m/>
    <n v="0"/>
  </r>
  <r>
    <n v="29495"/>
    <s v="Regionaal Zorgcentrum Oost"/>
    <x v="2"/>
    <x v="1"/>
    <s v="Eva Jansen"/>
    <s v="eva.jansen@voorbeeldzorg.nl"/>
    <n v="2"/>
    <n v="2"/>
    <b v="1"/>
    <s v="Rubenslaan 1 E-1"/>
    <s v="3723BM"/>
    <s v="BILTHOVEN"/>
    <x v="3"/>
    <n v="22"/>
    <d v="2026-03-30T00:00:00"/>
    <d v="2026-03-30T00:00:00"/>
    <d v="1899-12-30T00:00:00"/>
    <m/>
    <d v="1899-12-30T00:00:00"/>
    <d v="1899-12-30T00:00:00"/>
    <d v="1899-12-30T00:00:00"/>
    <d v="2026-03-30T00:00:00"/>
    <m/>
    <n v="1"/>
    <n v="0"/>
    <n v="87"/>
    <n v="0"/>
    <n v="1"/>
    <n v="1"/>
    <n v="0"/>
    <n v="0"/>
    <n v="0"/>
    <n v="0"/>
    <m/>
    <m/>
    <m/>
    <m/>
    <m/>
    <n v="0"/>
  </r>
  <r>
    <n v="60408"/>
    <s v="Zorggroep Oost"/>
    <x v="2"/>
    <x v="1"/>
    <s v="Eva Jansen"/>
    <s v="eva.jansen@voorbeeldzorg.nl"/>
    <n v="2"/>
    <n v="2"/>
    <b v="1"/>
    <s v="Laan van Vollenhove 20 A"/>
    <s v="3706 AA"/>
    <s v="ZEIST"/>
    <x v="3"/>
    <n v="23"/>
    <d v="2026-03-30T00:00:00"/>
    <d v="2026-03-30T00:00:00"/>
    <d v="1899-12-30T00:00:00"/>
    <m/>
    <d v="1899-12-30T00:00:00"/>
    <d v="1899-12-30T00:00:00"/>
    <d v="1899-12-30T00:00:00"/>
    <d v="2026-03-30T00:00:00"/>
    <m/>
    <n v="1"/>
    <n v="0"/>
    <n v="87"/>
    <n v="0"/>
    <n v="1"/>
    <n v="1"/>
    <n v="0"/>
    <n v="0"/>
    <n v="0"/>
    <n v="0"/>
    <m/>
    <m/>
    <m/>
    <m/>
    <m/>
    <n v="0"/>
  </r>
  <r>
    <n v="25376"/>
    <s v="Medisch Centrum Oost"/>
    <x v="2"/>
    <x v="1"/>
    <s v="Lucas Meijer"/>
    <s v="lucas.meijer@voorbeeldzorg.nl"/>
    <n v="1"/>
    <n v="1"/>
    <b v="0"/>
    <s v="Julianalaan 17 a"/>
    <s v="3722GD"/>
    <s v="BILTHOVEN"/>
    <x v="3"/>
    <n v="24"/>
    <d v="2026-02-03T00:00:00"/>
    <d v="2026-02-03T00:00:00"/>
    <d v="1899-12-30T00:00:00"/>
    <d v="1899-12-30T00:00:00"/>
    <d v="1899-12-30T00:00:00"/>
    <d v="1899-12-30T00:00:00"/>
    <d v="1899-12-30T00:00:00"/>
    <d v="2026-02-03T00:00:00"/>
    <m/>
    <n v="1"/>
    <n v="0"/>
    <n v="142"/>
    <n v="0"/>
    <n v="1"/>
    <n v="1"/>
    <n v="0"/>
    <n v="0"/>
    <n v="0"/>
    <n v="0"/>
    <m/>
    <m/>
    <m/>
    <m/>
    <m/>
    <n v="0"/>
  </r>
  <r>
    <n v="26913"/>
    <s v="Zorgnet Oost"/>
    <x v="2"/>
    <x v="1"/>
    <s v="Sara van der Dekker"/>
    <s v="sara.dekker@voorbeeldzorg.nl"/>
    <n v="1"/>
    <n v="1"/>
    <b v="0"/>
    <s v="Ursulinenhof 3"/>
    <s v="4133DA"/>
    <s v="VIANEN"/>
    <x v="3"/>
    <n v="25"/>
    <d v="2026-02-03T00:00:00"/>
    <d v="2026-02-03T00:00:00"/>
    <d v="1899-12-30T00:00:00"/>
    <d v="1899-12-30T00:00:00"/>
    <d v="1899-12-30T00:00:00"/>
    <d v="1899-12-30T00:00:00"/>
    <d v="1899-12-30T00:00:00"/>
    <d v="2026-02-03T00:00:00"/>
    <m/>
    <n v="1"/>
    <n v="0"/>
    <n v="142"/>
    <n v="0"/>
    <n v="1"/>
    <n v="1"/>
    <n v="0"/>
    <n v="0"/>
    <n v="0"/>
    <n v="0"/>
    <m/>
    <m/>
    <m/>
    <m/>
    <m/>
    <n v="0"/>
  </r>
  <r>
    <n v="90281"/>
    <s v="Zorgcollectief Oost"/>
    <x v="2"/>
    <x v="0"/>
    <s v="Emma Dekker"/>
    <s v="emma.dekker@voorbeeldzorg.nl"/>
    <n v="1"/>
    <n v="1"/>
    <b v="0"/>
    <s v="Henrica van Erpweg 2 e"/>
    <s v="3732BG"/>
    <s v="DE BILT"/>
    <x v="2"/>
    <n v="26"/>
    <d v="1899-12-30T00:00:00"/>
    <d v="1899-12-30T00:00:00"/>
    <d v="1899-12-30T00:00:00"/>
    <d v="1899-12-30T00:00:00"/>
    <d v="1899-12-30T00:00:00"/>
    <d v="1899-12-30T00:00:00"/>
    <d v="1899-12-30T00:00:00"/>
    <d v="1899-12-30T00:00:00"/>
    <m/>
    <n v="0"/>
    <n v="0"/>
    <n v="0"/>
    <n v="0"/>
    <n v="1"/>
    <n v="0"/>
    <n v="0"/>
    <n v="0"/>
    <n v="0"/>
    <n v="0"/>
    <m/>
    <m/>
    <m/>
    <m/>
    <m/>
    <n v="0"/>
  </r>
  <r>
    <n v="90143"/>
    <s v="Thuiszorg Oost"/>
    <x v="2"/>
    <x v="0"/>
    <s v="Mats van den Meijer"/>
    <s v="mats.meijer@voorbeeldzorg.nl"/>
    <n v="1"/>
    <n v="1"/>
    <b v="0"/>
    <s v="Laan van Broekhuijzen 10"/>
    <s v="3981XB"/>
    <s v="BUNNIK"/>
    <x v="2"/>
    <n v="27"/>
    <d v="1899-12-30T00:00:00"/>
    <d v="1899-12-30T00:00:00"/>
    <d v="1899-12-30T00:00:00"/>
    <m/>
    <d v="1899-12-30T00:00:00"/>
    <d v="1899-12-30T00:00:00"/>
    <d v="1899-12-30T00:00:00"/>
    <d v="1899-12-30T00:00:00"/>
    <m/>
    <n v="0"/>
    <n v="0"/>
    <n v="0"/>
    <n v="0"/>
    <n v="1"/>
    <n v="0"/>
    <n v="0"/>
    <n v="0"/>
    <n v="0"/>
    <n v="0"/>
    <m/>
    <m/>
    <m/>
    <m/>
    <m/>
    <n v="0"/>
  </r>
  <r>
    <n v="64928"/>
    <s v="Revalidatiecentrum Oost"/>
    <x v="2"/>
    <x v="0"/>
    <s v="Ruben van den Smit"/>
    <s v="ruben.smit@voorbeeldzorg.nl"/>
    <n v="1"/>
    <n v="1"/>
    <b v="0"/>
    <s v="Thorbeckepark 183"/>
    <s v="3437JT"/>
    <s v="NIEUWEGEIN"/>
    <x v="1"/>
    <n v="28"/>
    <d v="2025-09-16T00:00:00"/>
    <d v="1899-12-30T00:00:00"/>
    <d v="2025-09-25T00:00:00"/>
    <d v="2026-03-17T00:00:00"/>
    <d v="1899-12-30T00:00:00"/>
    <d v="2026-04-07T00:00:00"/>
    <d v="1899-12-30T00:00:00"/>
    <d v="2026-04-07T00:00:00"/>
    <m/>
    <n v="1"/>
    <n v="0"/>
    <n v="0"/>
    <n v="0"/>
    <n v="1"/>
    <n v="1"/>
    <n v="1"/>
    <n v="1"/>
    <n v="1"/>
    <n v="0"/>
    <m/>
    <m/>
    <m/>
    <m/>
    <m/>
    <n v="0"/>
  </r>
  <r>
    <n v="22131"/>
    <s v="Diagnostisch Centrum Oost"/>
    <x v="2"/>
    <x v="1"/>
    <s v="Lucas Vos"/>
    <s v="lucas.vos@voorbeeldzorg.nl"/>
    <n v="2"/>
    <n v="2"/>
    <b v="1"/>
    <s v="Dorpsstraat 23"/>
    <s v="3941 JK"/>
    <s v="DOORN"/>
    <x v="7"/>
    <n v="29"/>
    <d v="2025-12-09T00:00:00"/>
    <d v="1899-12-30T00:00:00"/>
    <d v="2025-12-16T00:00:00"/>
    <d v="2026-03-12T00:00:00"/>
    <d v="1899-12-30T00:00:00"/>
    <d v="2026-05-09T00:00:00"/>
    <d v="1899-12-30T00:00:00"/>
    <d v="2026-05-09T00:00:00"/>
    <m/>
    <n v="1"/>
    <n v="0"/>
    <n v="0"/>
    <n v="0"/>
    <n v="1"/>
    <n v="1"/>
    <n v="1"/>
    <n v="1"/>
    <n v="1"/>
    <n v="0"/>
    <m/>
    <m/>
    <m/>
    <m/>
    <m/>
    <n v="0"/>
  </r>
  <r>
    <n v="78649"/>
    <s v="Zorgorganisatie Oost"/>
    <x v="2"/>
    <x v="0"/>
    <s v="Nina van Bakker"/>
    <s v="nina.bakker@voorbeeldzorg.nl"/>
    <n v="1"/>
    <n v="1"/>
    <b v="0"/>
    <s v="Beatrixplantsoen 1 b"/>
    <s v="3411DA"/>
    <s v="LOPIK"/>
    <x v="0"/>
    <n v="30"/>
    <d v="2025-09-16T00:00:00"/>
    <d v="1899-12-30T00:00:00"/>
    <d v="2025-09-25T00:00:00"/>
    <d v="1899-12-30T00:00:00"/>
    <d v="1899-12-30T00:00:00"/>
    <d v="1899-12-30T00:00:00"/>
    <d v="1899-12-30T00:00:00"/>
    <d v="2025-09-25T00:00:00"/>
    <m/>
    <n v="1"/>
    <n v="0"/>
    <n v="282"/>
    <n v="273"/>
    <n v="1"/>
    <n v="1"/>
    <n v="1"/>
    <n v="0"/>
    <n v="0"/>
    <n v="0"/>
    <m/>
    <m/>
    <m/>
    <m/>
    <m/>
    <n v="0"/>
  </r>
  <r>
    <n v="59299"/>
    <s v="Gezondheidscentrum Oost"/>
    <x v="2"/>
    <x v="1"/>
    <s v="Eva ten Vos"/>
    <s v="eva.vos@voorbeeldzorg.nl"/>
    <n v="1"/>
    <n v="1"/>
    <b v="0"/>
    <s v="Raadhuislaan 3"/>
    <s v="3951CH"/>
    <s v="MAARN"/>
    <x v="3"/>
    <n v="31"/>
    <d v="2026-03-03T00:00:00"/>
    <d v="1899-12-30T00:00:00"/>
    <d v="2026-03-12T00:00:00"/>
    <m/>
    <d v="1899-12-30T00:00:00"/>
    <d v="1899-12-30T00:00:00"/>
    <d v="1899-12-30T00:00:00"/>
    <d v="2026-03-12T00:00:00"/>
    <m/>
    <n v="1"/>
    <n v="0"/>
    <n v="114"/>
    <n v="105"/>
    <n v="1"/>
    <n v="1"/>
    <n v="1"/>
    <n v="0"/>
    <n v="0"/>
    <n v="0"/>
    <m/>
    <m/>
    <m/>
    <m/>
    <m/>
    <n v="1"/>
  </r>
  <r>
    <n v="29434"/>
    <s v="Regionaal Zorgcentrum West"/>
    <x v="2"/>
    <x v="1"/>
    <s v="Daan Kuiper"/>
    <s v="daan.kuiper@voorbeeldzorg.nl"/>
    <n v="1"/>
    <n v="1"/>
    <b v="0"/>
    <s v="Tollenslaan 32"/>
    <s v="3702GV"/>
    <s v="ZEIST"/>
    <x v="7"/>
    <n v="32"/>
    <d v="2026-02-23T00:00:00"/>
    <d v="1899-12-30T00:00:00"/>
    <d v="1899-12-30T00:00:00"/>
    <d v="1899-12-30T00:00:00"/>
    <d v="1899-12-30T00:00:00"/>
    <d v="1899-12-30T00:00:00"/>
    <d v="1899-12-30T00:00:00"/>
    <d v="2026-02-23T00:00:00"/>
    <m/>
    <n v="1"/>
    <n v="0"/>
    <n v="122"/>
    <n v="0"/>
    <n v="1"/>
    <n v="1"/>
    <n v="0"/>
    <n v="0"/>
    <n v="0"/>
    <n v="0"/>
    <m/>
    <m/>
    <m/>
    <m/>
    <m/>
    <n v="0"/>
  </r>
  <r>
    <n v="69019"/>
    <s v="Zorggroep West"/>
    <x v="2"/>
    <x v="1"/>
    <s v="Lotte de Visser"/>
    <s v="lotte.visser@voorbeeldzorg.nl"/>
    <n v="1"/>
    <n v="1"/>
    <b v="0"/>
    <s v="Laan van Beek en Royen 39"/>
    <s v="3701AK"/>
    <s v="ZEIST"/>
    <x v="3"/>
    <n v="33"/>
    <d v="2026-03-03T00:00:00"/>
    <d v="1899-12-30T00:00:00"/>
    <d v="2026-03-12T00:00:00"/>
    <d v="2026-03-03T00:00:00"/>
    <d v="1899-12-30T00:00:00"/>
    <d v="2026-04-02T00:00:00"/>
    <d v="1899-12-30T00:00:00"/>
    <d v="2026-04-02T00:00:00"/>
    <m/>
    <n v="1"/>
    <n v="0"/>
    <n v="0"/>
    <n v="0"/>
    <n v="1"/>
    <n v="1"/>
    <n v="1"/>
    <n v="1"/>
    <n v="1"/>
    <n v="0"/>
    <m/>
    <m/>
    <m/>
    <m/>
    <m/>
    <n v="0"/>
  </r>
  <r>
    <n v="36419"/>
    <s v="Medisch Centrum West"/>
    <x v="2"/>
    <x v="0"/>
    <s v="Levi ten Jansen"/>
    <s v="levi.jansen@voorbeeldzorg.nl"/>
    <n v="1"/>
    <n v="1"/>
    <b v="0"/>
    <s v="Dolderseweg 57 a"/>
    <s v="3734BB"/>
    <s v="DEN DOLDER"/>
    <x v="1"/>
    <n v="34"/>
    <d v="2025-09-16T00:00:00"/>
    <d v="1899-12-30T00:00:00"/>
    <d v="2025-09-25T00:00:00"/>
    <d v="2026-03-02T00:00:00"/>
    <d v="1899-12-30T00:00:00"/>
    <d v="2026-03-27T00:00:00"/>
    <d v="1899-12-30T00:00:00"/>
    <d v="2026-03-27T00:00:00"/>
    <m/>
    <n v="1"/>
    <n v="0"/>
    <n v="0"/>
    <n v="0"/>
    <n v="1"/>
    <n v="1"/>
    <n v="1"/>
    <n v="1"/>
    <n v="1"/>
    <n v="0"/>
    <m/>
    <m/>
    <m/>
    <m/>
    <m/>
    <n v="0"/>
  </r>
  <r>
    <n v="51798"/>
    <s v="Zorgnet West"/>
    <x v="2"/>
    <x v="1"/>
    <s v="Levi van Visser"/>
    <s v="levi.visser@voorbeeldzorg.nl"/>
    <n v="1"/>
    <n v="1"/>
    <b v="0"/>
    <s v="Fort Vreeswijk 1 a"/>
    <s v="3433ZZ"/>
    <s v="NIEUWEGEIN"/>
    <x v="3"/>
    <n v="35"/>
    <d v="2025-09-16T00:00:00"/>
    <d v="1899-12-30T00:00:00"/>
    <d v="2025-09-25T00:00:00"/>
    <d v="2026-03-02T00:00:00"/>
    <d v="1899-12-30T00:00:00"/>
    <d v="2026-03-12T00:00:00"/>
    <d v="1899-12-30T00:00:00"/>
    <d v="2026-03-12T00:00:00"/>
    <m/>
    <n v="1"/>
    <n v="0"/>
    <n v="0"/>
    <n v="0"/>
    <n v="1"/>
    <n v="1"/>
    <n v="1"/>
    <n v="1"/>
    <n v="1"/>
    <n v="0"/>
    <m/>
    <m/>
    <m/>
    <m/>
    <m/>
    <n v="0"/>
  </r>
  <r>
    <n v="52272"/>
    <s v="Zorgcollectief West"/>
    <x v="2"/>
    <x v="0"/>
    <s v="Sara de De Vries"/>
    <s v="sara.devries@voorbeeldzorg.nl"/>
    <n v="1"/>
    <n v="1"/>
    <b v="0"/>
    <s v="Henrica van Erpweg 2"/>
    <s v="3732BG"/>
    <s v="DE BILT"/>
    <x v="5"/>
    <n v="36"/>
    <d v="2025-07-01T00:00:00"/>
    <d v="1899-12-30T00:00:00"/>
    <d v="2025-07-08T00:00:00"/>
    <d v="2026-03-02T00:00:00"/>
    <d v="1899-12-30T00:00:00"/>
    <d v="1899-12-30T00:00:00"/>
    <d v="1899-12-30T00:00:00"/>
    <d v="2026-03-02T00:00:00"/>
    <m/>
    <n v="1"/>
    <n v="115"/>
    <n v="0"/>
    <n v="0"/>
    <n v="1"/>
    <n v="1"/>
    <n v="1"/>
    <n v="1"/>
    <n v="0"/>
    <n v="0"/>
    <m/>
    <m/>
    <m/>
    <m/>
    <m/>
    <n v="0"/>
  </r>
  <r>
    <n v="44728"/>
    <s v="Thuiszorg West"/>
    <x v="2"/>
    <x v="1"/>
    <s v="Noah van der Bos"/>
    <s v="noah.bos@voorbeeldzorg.nl"/>
    <n v="2"/>
    <n v="2"/>
    <b v="1"/>
    <s v="Schippersdreef 2 d"/>
    <s v="3972VA"/>
    <s v="DRIEBERGEN-RIJSENBURG"/>
    <x v="7"/>
    <n v="37"/>
    <d v="2026-02-03T00:00:00"/>
    <d v="2026-02-03T00:00:00"/>
    <d v="1899-12-30T00:00:00"/>
    <d v="1899-12-30T00:00:00"/>
    <d v="1899-12-30T00:00:00"/>
    <d v="1899-12-30T00:00:00"/>
    <d v="1899-12-30T00:00:00"/>
    <d v="2026-02-03T00:00:00"/>
    <m/>
    <n v="1"/>
    <n v="0"/>
    <n v="142"/>
    <n v="0"/>
    <n v="1"/>
    <n v="1"/>
    <n v="0"/>
    <n v="0"/>
    <n v="0"/>
    <n v="0"/>
    <m/>
    <m/>
    <m/>
    <m/>
    <m/>
    <n v="0"/>
  </r>
  <r>
    <n v="75668"/>
    <s v="Revalidatiecentrum West"/>
    <x v="2"/>
    <x v="1"/>
    <s v="Eva van der Kok"/>
    <s v="eva.kok@voorbeeldzorg.nl"/>
    <n v="1"/>
    <n v="1"/>
    <b v="0"/>
    <s v="Kroostweg 43"/>
    <s v="3704EB"/>
    <s v="ZEIST"/>
    <x v="7"/>
    <n v="38"/>
    <d v="2026-02-20T00:00:00"/>
    <d v="2026-02-20T00:00:00"/>
    <d v="1899-12-30T00:00:00"/>
    <m/>
    <d v="1899-12-30T00:00:00"/>
    <d v="1899-12-30T00:00:00"/>
    <d v="1899-12-30T00:00:00"/>
    <d v="2026-02-20T00:00:00"/>
    <m/>
    <n v="1"/>
    <n v="0"/>
    <n v="125"/>
    <n v="0"/>
    <n v="1"/>
    <n v="1"/>
    <n v="0"/>
    <n v="0"/>
    <n v="0"/>
    <n v="0"/>
    <m/>
    <m/>
    <m/>
    <m/>
    <m/>
    <n v="0"/>
  </r>
  <r>
    <n v="17918"/>
    <s v="Diagnostisch Centrum West"/>
    <x v="2"/>
    <x v="1"/>
    <s v="Noah van der Bos"/>
    <s v="noah.bos@voorbeeldzorg.nl"/>
    <n v="2"/>
    <n v="2"/>
    <b v="1"/>
    <s v="Schippersdreef 2 b"/>
    <s v="3972VA"/>
    <s v="DRIEBERGEN-RIJSENBURG"/>
    <x v="7"/>
    <n v="39"/>
    <d v="2026-02-03T00:00:00"/>
    <d v="2026-02-03T00:00:00"/>
    <d v="1899-12-30T00:00:00"/>
    <d v="1899-12-30T00:00:00"/>
    <d v="1899-12-30T00:00:00"/>
    <d v="1899-12-30T00:00:00"/>
    <d v="1899-12-30T00:00:00"/>
    <d v="2026-02-03T00:00:00"/>
    <m/>
    <n v="1"/>
    <n v="0"/>
    <n v="142"/>
    <n v="0"/>
    <n v="1"/>
    <n v="1"/>
    <n v="0"/>
    <n v="0"/>
    <n v="0"/>
    <n v="0"/>
    <m/>
    <m/>
    <m/>
    <m/>
    <m/>
    <n v="0"/>
  </r>
  <r>
    <n v="65223"/>
    <s v="Zorgorganisatie West"/>
    <x v="3"/>
    <x v="0"/>
    <s v="Noah van der Dekker"/>
    <s v="noah.dekker@voorbeeldzorg.nl"/>
    <n v="1"/>
    <n v="1"/>
    <b v="0"/>
    <s v="Iepenhof 1 A"/>
    <s v="3442GZ"/>
    <s v="WOERDEN"/>
    <x v="1"/>
    <n v="40"/>
    <d v="2025-09-16T00:00:00"/>
    <d v="1899-12-30T00:00:00"/>
    <d v="2025-09-25T00:00:00"/>
    <d v="2026-02-17T00:00:00"/>
    <d v="1899-12-30T00:00:00"/>
    <d v="2026-03-27T00:00:00"/>
    <d v="1899-12-30T00:00:00"/>
    <d v="2026-03-27T00:00:00"/>
    <s v="11-6-2026: Mira: Centric Health Iepenhof Woerden is een kleine keten met meerdere locaties in Nederland. Dat maakt het proces voor ondertekenen wat lastiger. Ik heb nu de juiste persoon gevonden die dit binnen de organisatie verder oppakt. _x000a_2-3-2026 (Mira): Geen reactie gehad, zal nogmaals contacten._x000a_31-10-2025 (Mira): Centric Iepenhof in de praktijk die in een keten valt, waarmee uitgezocht moest worden wie moet tekenen. "/>
    <n v="1"/>
    <n v="0"/>
    <n v="0"/>
    <n v="0"/>
    <n v="1"/>
    <n v="1"/>
    <n v="1"/>
    <n v="1"/>
    <n v="1"/>
    <n v="0"/>
    <m/>
    <m/>
    <m/>
    <m/>
    <m/>
    <n v="0"/>
  </r>
  <r>
    <n v="19733"/>
    <s v="Gezondheidscentrum West"/>
    <x v="1"/>
    <x v="1"/>
    <s v="Emma ten Smit"/>
    <s v="emma.smit@voorbeeldzorg.nl"/>
    <n v="1"/>
    <n v="1"/>
    <b v="0"/>
    <m/>
    <m/>
    <m/>
    <x v="3"/>
    <n v="41"/>
    <d v="2025-12-09T00:00:00"/>
    <d v="1899-12-30T00:00:00"/>
    <d v="2025-12-16T00:00:00"/>
    <d v="2026-02-16T00:00:00"/>
    <d v="1899-12-30T00:00:00"/>
    <d v="2026-02-26T00:00:00"/>
    <d v="1899-12-30T00:00:00"/>
    <d v="2026-02-26T00:00:00"/>
    <s v="12-6-2025: Nieuw LSP lijst week 24"/>
    <n v="1"/>
    <n v="0"/>
    <n v="0"/>
    <n v="0"/>
    <n v="1"/>
    <n v="1"/>
    <n v="1"/>
    <n v="1"/>
    <n v="1"/>
    <n v="0"/>
    <m/>
    <m/>
    <m/>
    <m/>
    <m/>
    <n v="0"/>
  </r>
  <r>
    <n v="32634"/>
    <s v="Regionaal Zorgcentrum Midden"/>
    <x v="0"/>
    <x v="1"/>
    <s v="Daan de Mulder"/>
    <s v="daan.mulder@voorbeeldzorg.nl"/>
    <n v="2"/>
    <n v="2"/>
    <b v="1"/>
    <s v="Wervershoofstraat 367"/>
    <s v="3826EM"/>
    <s v="AMERSFOORT"/>
    <x v="8"/>
    <n v="42"/>
    <d v="2025-12-09T00:00:00"/>
    <d v="1899-12-30T00:00:00"/>
    <d v="2025-12-16T00:00:00"/>
    <d v="1899-12-30T00:00:00"/>
    <d v="1899-12-30T00:00:00"/>
    <d v="1899-12-30T00:00:00"/>
    <d v="1899-12-30T00:00:00"/>
    <d v="2025-12-16T00:00:00"/>
    <m/>
    <n v="1"/>
    <n v="0"/>
    <n v="198"/>
    <n v="191"/>
    <n v="1"/>
    <n v="1"/>
    <n v="1"/>
    <n v="0"/>
    <n v="0"/>
    <n v="0"/>
    <m/>
    <m/>
    <m/>
    <m/>
    <m/>
    <n v="0"/>
  </r>
  <r>
    <n v="88778"/>
    <s v="Zorggroep Midden"/>
    <x v="1"/>
    <x v="0"/>
    <s v="Sara van den Jansen"/>
    <s v="sara.jansen@voorbeeldzorg.nl"/>
    <n v="1"/>
    <n v="1"/>
    <b v="0"/>
    <s v="De Clomp 1910"/>
    <s v="3704KS"/>
    <s v="ZEIST"/>
    <x v="5"/>
    <n v="43"/>
    <d v="2026-01-20T00:00:00"/>
    <d v="1899-12-30T00:00:00"/>
    <d v="2026-01-29T00:00:00"/>
    <d v="2026-02-11T00:00:00"/>
    <d v="1899-12-30T00:00:00"/>
    <d v="1899-12-30T00:00:00"/>
    <d v="1899-12-30T00:00:00"/>
    <d v="2026-02-11T00:00:00"/>
    <m/>
    <n v="1"/>
    <n v="134"/>
    <n v="0"/>
    <n v="0"/>
    <n v="1"/>
    <n v="1"/>
    <n v="1"/>
    <n v="1"/>
    <n v="0"/>
    <n v="0"/>
    <m/>
    <m/>
    <m/>
    <m/>
    <m/>
    <n v="0"/>
  </r>
  <r>
    <n v="32412"/>
    <s v="Medisch Centrum Midden"/>
    <x v="1"/>
    <x v="1"/>
    <s v="Noah ten Meijer"/>
    <s v="noah.meijer@voorbeeldzorg.nl"/>
    <n v="1"/>
    <n v="1"/>
    <b v="0"/>
    <s v="Buys Ballotlaan 6"/>
    <s v="3769GM"/>
    <s v="SOESTERBERG"/>
    <x v="3"/>
    <n v="44"/>
    <d v="2025-12-09T00:00:00"/>
    <d v="1899-12-30T00:00:00"/>
    <d v="2025-12-16T00:00:00"/>
    <d v="2026-02-09T00:00:00"/>
    <d v="2026-06-03T00:00:00"/>
    <d v="2026-02-19T00:00:00"/>
    <d v="1899-12-30T00:00:00"/>
    <d v="2026-06-03T00:00:00"/>
    <m/>
    <n v="1"/>
    <n v="0"/>
    <n v="0"/>
    <n v="0"/>
    <n v="1"/>
    <n v="1"/>
    <n v="1"/>
    <n v="1"/>
    <n v="1"/>
    <n v="0"/>
    <m/>
    <m/>
    <m/>
    <m/>
    <m/>
    <n v="0"/>
  </r>
  <r>
    <n v="39484"/>
    <s v="Zorgnet Midden"/>
    <x v="2"/>
    <x v="0"/>
    <s v="Levi van Bos"/>
    <s v="levi.bos@voorbeeldzorg.nl"/>
    <n v="3"/>
    <n v="2"/>
    <b v="1"/>
    <s v="Hof van Batenstein 4"/>
    <s v="4131HC"/>
    <s v="VIANEN"/>
    <x v="2"/>
    <n v="45"/>
    <d v="1899-12-30T00:00:00"/>
    <d v="1899-12-30T00:00:00"/>
    <d v="1899-12-30T00:00:00"/>
    <m/>
    <d v="1899-12-30T00:00:00"/>
    <d v="1899-12-30T00:00:00"/>
    <d v="1899-12-30T00:00:00"/>
    <d v="1899-12-30T00:00:00"/>
    <s v="1-6-2026: Adriaan is uitgevallen. Vorige week voorgelegd aan Elske en Albert._x000a_09-04-2026: Overleg Adriaan, is er mee bezig._x000a_16-3-2026: Adriaan gevraagd aan te geven welke adres gebruikt moet worden._x000a_2-2-2026: Unieke WV met gedeeld adres. Uniek adres opgev"/>
    <n v="0"/>
    <n v="0"/>
    <n v="0"/>
    <n v="0"/>
    <n v="1"/>
    <n v="0"/>
    <n v="0"/>
    <n v="0"/>
    <n v="0"/>
    <n v="0"/>
    <m/>
    <m/>
    <b v="1"/>
    <m/>
    <m/>
    <n v="0"/>
  </r>
  <r>
    <n v="89898"/>
    <s v="Zorgcollectief Midden"/>
    <x v="4"/>
    <x v="0"/>
    <s v="Daan ten Visser"/>
    <s v="daan.visser@voorbeeldzorg.nl"/>
    <n v="2"/>
    <n v="1"/>
    <b v="1"/>
    <s v="Bernadottelaan 6"/>
    <s v="3527GB"/>
    <s v="UTRECHT"/>
    <x v="9"/>
    <n v="46"/>
    <d v="1899-12-30T00:00:00"/>
    <d v="1899-12-30T00:00:00"/>
    <d v="1899-12-30T00:00:00"/>
    <d v="1899-12-30T00:00:00"/>
    <d v="1899-12-30T00:00:00"/>
    <d v="1899-12-30T00:00:00"/>
    <d v="1899-12-30T00:00:00"/>
    <d v="1899-12-30T00:00:00"/>
    <s v="12-03-2026: Volgende week gesprek met Zhara om te kijken of zei vanuit Trijn kan ondersteunen._x000a_2-3-2026: Chrysos kan ook niet voor CAU apotheken individueel opvolgen. Gevraagd of Annemarie mogelijkheden ziet. Of de ondersteuner die komen gaat. "/>
    <n v="0"/>
    <n v="0"/>
    <n v="0"/>
    <n v="0"/>
    <n v="1"/>
    <n v="0"/>
    <n v="0"/>
    <n v="0"/>
    <n v="0"/>
    <n v="0"/>
    <m/>
    <m/>
    <m/>
    <m/>
    <m/>
    <n v="0"/>
  </r>
  <r>
    <n v="44463"/>
    <s v="Thuiszorg Midden"/>
    <x v="5"/>
    <x v="0"/>
    <s v="Levi van Bos"/>
    <s v="levi.bos@voorbeeldzorg.nl"/>
    <n v="3"/>
    <n v="2"/>
    <b v="1"/>
    <s v="Liendertseweg 32"/>
    <s v="3814PK"/>
    <s v="AMERSFOORT"/>
    <x v="2"/>
    <n v="47"/>
    <d v="2025-07-01T00:00:00"/>
    <d v="1899-12-30T00:00:00"/>
    <d v="2025-07-08T00:00:00"/>
    <d v="1899-12-30T00:00:00"/>
    <d v="1899-12-30T00:00:00"/>
    <d v="1899-12-30T00:00:00"/>
    <d v="1899-12-30T00:00:00"/>
    <d v="2025-07-08T00:00:00"/>
    <s v="23-6-2026: Opnieuw versturen, VZVZ gevraagd. Mail moet zijn: grootrk@apotheekjansen.com_x000a_10-03-2026: Ilse heeft nogmaals gemaild._x000a_05-02-2026: Ilse heeft mail gestuurd om te bewegen te tekenen."/>
    <n v="1"/>
    <n v="0"/>
    <n v="359"/>
    <n v="352"/>
    <n v="1"/>
    <n v="1"/>
    <n v="1"/>
    <n v="0"/>
    <n v="0"/>
    <n v="0"/>
    <d v="2026-06-23T00:00:00"/>
    <m/>
    <b v="1"/>
    <m/>
    <m/>
    <n v="0"/>
  </r>
  <r>
    <n v="76563"/>
    <s v="Revalidatiecentrum Midden"/>
    <x v="5"/>
    <x v="2"/>
    <s v="Finn de Bos"/>
    <s v="finn.bos@voorbeeldzorg.nl"/>
    <n v="1"/>
    <n v="1"/>
    <b v="0"/>
    <s v="Snouckaertlaan 1"/>
    <s v="3811MA"/>
    <s v="AMERSFOORT"/>
    <x v="6"/>
    <n v="48"/>
    <d v="2025-11-11T00:00:00"/>
    <d v="1899-12-30T00:00:00"/>
    <d v="2025-11-20T00:00:00"/>
    <d v="2026-01-05T00:00:00"/>
    <d v="1899-12-30T00:00:00"/>
    <d v="2024-08-28T00:00:00"/>
    <d v="1899-12-30T00:00:00"/>
    <d v="2026-01-05T00:00:00"/>
    <s v="23-6-2026: Alexander van Vondelplein heeft Ilse benaderd. Wil ook deze aansluiten, maar lukt niet. Toelichting status gestuurd en voorgesteld een nieuwe link te sturen. _x000a_10-03-2026: Ilse heeft nogmaals gemaild._x000a_05-02-2026: Ilse heeft mail gestuurd om te bewegen te tekenen."/>
    <n v="1"/>
    <n v="0"/>
    <n v="0"/>
    <n v="0"/>
    <n v="1"/>
    <n v="1"/>
    <n v="1"/>
    <n v="1"/>
    <n v="1"/>
    <n v="0"/>
    <m/>
    <m/>
    <b v="1"/>
    <m/>
    <m/>
    <n v="0"/>
  </r>
  <r>
    <n v="89081"/>
    <s v="Diagnostisch Centrum Midden"/>
    <x v="5"/>
    <x v="1"/>
    <s v="Sara van der Smit"/>
    <s v="sara.smit@voorbeeldzorg.nl"/>
    <n v="1"/>
    <n v="1"/>
    <b v="0"/>
    <s v="Meridiaan 142"/>
    <s v="3813AW"/>
    <s v="AMERSFOORT"/>
    <x v="4"/>
    <n v="49"/>
    <d v="2025-12-09T00:00:00"/>
    <d v="1899-12-30T00:00:00"/>
    <d v="2025-12-16T00:00:00"/>
    <m/>
    <d v="1899-12-30T00:00:00"/>
    <d v="2026-02-10T00:00:00"/>
    <d v="1899-12-30T00:00:00"/>
    <d v="2026-02-10T00:00:00"/>
    <s v="23-6-2026: Opnieuw versturen, VZVZ gevraagd. _x000a_05-02-2026: Ilse heeft mail gestuurd om te bewegen te tekenen."/>
    <n v="1"/>
    <n v="0"/>
    <n v="198"/>
    <n v="191"/>
    <n v="1"/>
    <n v="1"/>
    <n v="1"/>
    <n v="0"/>
    <n v="1"/>
    <n v="0"/>
    <d v="2026-06-23T00:00:00"/>
    <m/>
    <b v="1"/>
    <m/>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6A55AF-56DF-469F-9898-447B621ABB0A}"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0">
  <location ref="A5:D6" firstHeaderRow="0" firstDataRow="1" firstDataCol="0" rowPageCount="3" colPageCount="1"/>
  <pivotFields count="39">
    <pivotField showAll="0"/>
    <pivotField showAll="0"/>
    <pivotField axis="axisPage" multipleItemSelectionAllowed="1" showAll="0">
      <items count="15">
        <item x="5"/>
        <item h="1" m="1" x="7"/>
        <item h="1" m="1" x="9"/>
        <item h="1" m="1" x="6"/>
        <item x="4"/>
        <item x="0"/>
        <item h="1" m="1" x="11"/>
        <item x="1"/>
        <item x="3"/>
        <item x="2"/>
        <item m="1" x="13"/>
        <item h="1" m="1" x="8"/>
        <item h="1" m="1" x="10"/>
        <item h="1" m="1" x="12"/>
        <item t="default"/>
      </items>
    </pivotField>
    <pivotField axis="axisPage" multipleItemSelectionAllowed="1" showAll="0">
      <items count="10">
        <item x="1"/>
        <item m="1" x="3"/>
        <item x="0"/>
        <item x="2"/>
        <item m="1" x="8"/>
        <item m="1" x="7"/>
        <item m="1" x="6"/>
        <item m="1" x="5"/>
        <item m="1" x="4"/>
        <item t="default"/>
      </items>
    </pivotField>
    <pivotField showAll="0"/>
    <pivotField showAll="0"/>
    <pivotField showAll="0"/>
    <pivotField showAll="0"/>
    <pivotField showAll="0"/>
    <pivotField showAll="0"/>
    <pivotField showAll="0"/>
    <pivotField showAll="0"/>
    <pivotField axis="axisPage" showAll="0">
      <items count="24">
        <item x="0"/>
        <item x="3"/>
        <item m="1" x="15"/>
        <item x="8"/>
        <item m="1" x="12"/>
        <item x="2"/>
        <item x="1"/>
        <item m="1" x="14"/>
        <item m="1" x="10"/>
        <item x="7"/>
        <item m="1" x="19"/>
        <item m="1" x="17"/>
        <item m="1" x="22"/>
        <item m="1" x="21"/>
        <item m="1" x="20"/>
        <item x="6"/>
        <item x="4"/>
        <item m="1" x="13"/>
        <item x="5"/>
        <item x="9"/>
        <item m="1" x="18"/>
        <item m="1" x="16"/>
        <item m="1" x="11"/>
        <item t="default"/>
      </items>
    </pivotField>
    <pivotField showAll="0"/>
    <pivotField numFmtId="14" showAll="0"/>
    <pivotField numFmtId="14" showAll="0"/>
    <pivotField numFmtId="14" showAll="0"/>
    <pivotField numFmtId="14" showAll="0"/>
    <pivotField showAll="0"/>
    <pivotField numFmtId="14" showAll="0"/>
    <pivotField numFmtId="14" showAll="0"/>
    <pivotField numFmtId="164" showAll="0"/>
    <pivotField showAll="0"/>
    <pivotField dataField="1" numFmtId="1" showAll="0"/>
    <pivotField showAll="0"/>
    <pivotField numFmtId="1" showAll="0"/>
    <pivotField numFmtId="1" showAll="0"/>
    <pivotField dataField="1" showAll="0"/>
    <pivotField showAll="0"/>
    <pivotField showAll="0"/>
    <pivotField dataField="1" showAll="0"/>
    <pivotField dataField="1" showAll="0"/>
    <pivotField showAll="0"/>
    <pivotField showAll="0"/>
    <pivotField showAll="0"/>
    <pivotField showAll="0"/>
    <pivotField showAll="0"/>
    <pivotField showAll="0"/>
    <pivotField numFmtId="1" showAll="0"/>
  </pivotFields>
  <rowItems count="1">
    <i/>
  </rowItems>
  <colFields count="1">
    <field x="-2"/>
  </colFields>
  <colItems count="4">
    <i>
      <x/>
    </i>
    <i i="1">
      <x v="1"/>
    </i>
    <i i="2">
      <x v="2"/>
    </i>
    <i i="3">
      <x v="3"/>
    </i>
  </colItems>
  <pageFields count="3">
    <pageField fld="3" hier="-1"/>
    <pageField fld="12" hier="-1"/>
    <pageField fld="2" hier="-1"/>
  </pageFields>
  <dataFields count="4">
    <dataField name="Totaal aantal ZV's" fld="27" baseField="0" baseItem="0"/>
    <dataField name="Contact gelegd" fld="23" baseField="0" baseItem="0" numFmtId="1"/>
    <dataField name="Aantal getekend" fld="30" baseField="0" baseItem="4"/>
    <dataField name="Aantal gemigreerd" fld="31" baseField="0" baseItem="0"/>
  </dataFields>
  <formats count="6">
    <format dxfId="79">
      <pivotArea type="all" dataOnly="0" outline="0" fieldPosition="0"/>
    </format>
    <format dxfId="78">
      <pivotArea outline="0" collapsedLevelsAreSubtotals="1" fieldPosition="0"/>
    </format>
    <format dxfId="77">
      <pivotArea dataOnly="0" labelOnly="1" outline="0" fieldPosition="0">
        <references count="1">
          <reference field="4294967294" count="1">
            <x v="0"/>
          </reference>
        </references>
      </pivotArea>
    </format>
    <format dxfId="76">
      <pivotArea type="all" dataOnly="0" outline="0" fieldPosition="0"/>
    </format>
    <format dxfId="75">
      <pivotArea outline="0" collapsedLevelsAreSubtotals="1" fieldPosition="0"/>
    </format>
    <format dxfId="74">
      <pivotArea dataOnly="0" labelOnly="1" outline="0" fieldPosition="0">
        <references count="1">
          <reference field="4294967294" count="1">
            <x v="0"/>
          </reference>
        </references>
      </pivotArea>
    </format>
  </formats>
  <chartFormats count="14">
    <chartFormat chart="3" format="0" series="1">
      <pivotArea type="data" outline="0" fieldPosition="0">
        <references count="1">
          <reference field="4294967294" count="1" selected="0">
            <x v="0"/>
          </reference>
        </references>
      </pivotArea>
    </chartFormat>
    <chartFormat chart="3" format="6" series="1">
      <pivotArea type="data" outline="0" fieldPosition="0">
        <references count="1">
          <reference field="4294967294" count="1" selected="0">
            <x v="2"/>
          </reference>
        </references>
      </pivotArea>
    </chartFormat>
    <chartFormat chart="3" format="7" series="1">
      <pivotArea type="data" outline="0" fieldPosition="0">
        <references count="1">
          <reference field="4294967294" count="1" selected="0">
            <x v="3"/>
          </reference>
        </references>
      </pivotArea>
    </chartFormat>
    <chartFormat chart="30" format="8" series="1">
      <pivotArea type="data" outline="0" fieldPosition="0">
        <references count="1">
          <reference field="4294967294" count="1" selected="0">
            <x v="0"/>
          </reference>
        </references>
      </pivotArea>
    </chartFormat>
    <chartFormat chart="30" format="12" series="1">
      <pivotArea type="data" outline="0" fieldPosition="0">
        <references count="1">
          <reference field="4294967294" count="1" selected="0">
            <x v="2"/>
          </reference>
        </references>
      </pivotArea>
    </chartFormat>
    <chartFormat chart="30" format="13" series="1">
      <pivotArea type="data" outline="0" fieldPosition="0">
        <references count="1">
          <reference field="4294967294" count="1" selected="0">
            <x v="3"/>
          </reference>
        </references>
      </pivotArea>
    </chartFormat>
    <chartFormat chart="31" format="14" series="1">
      <pivotArea type="data" outline="0" fieldPosition="0">
        <references count="1">
          <reference field="4294967294" count="1" selected="0">
            <x v="0"/>
          </reference>
        </references>
      </pivotArea>
    </chartFormat>
    <chartFormat chart="31" format="18" series="1">
      <pivotArea type="data" outline="0" fieldPosition="0">
        <references count="1">
          <reference field="4294967294" count="1" selected="0">
            <x v="2"/>
          </reference>
        </references>
      </pivotArea>
    </chartFormat>
    <chartFormat chart="31" format="19" series="1">
      <pivotArea type="data" outline="0" fieldPosition="0">
        <references count="1">
          <reference field="4294967294" count="1" selected="0">
            <x v="3"/>
          </reference>
        </references>
      </pivotArea>
    </chartFormat>
    <chartFormat chart="3" format="8" series="1">
      <pivotArea type="data" outline="0" fieldPosition="0">
        <references count="1">
          <reference field="4294967294" count="1" selected="0">
            <x v="1"/>
          </reference>
        </references>
      </pivotArea>
    </chartFormat>
    <chartFormat chart="73" format="9" series="1">
      <pivotArea type="data" outline="0" fieldPosition="0">
        <references count="1">
          <reference field="4294967294" count="1" selected="0">
            <x v="0"/>
          </reference>
        </references>
      </pivotArea>
    </chartFormat>
    <chartFormat chart="73" format="10" series="1">
      <pivotArea type="data" outline="0" fieldPosition="0">
        <references count="1">
          <reference field="4294967294" count="1" selected="0">
            <x v="1"/>
          </reference>
        </references>
      </pivotArea>
    </chartFormat>
    <chartFormat chart="73" format="11" series="1">
      <pivotArea type="data" outline="0" fieldPosition="0">
        <references count="1">
          <reference field="4294967294" count="1" selected="0">
            <x v="2"/>
          </reference>
        </references>
      </pivotArea>
    </chartFormat>
    <chartFormat chart="73" format="12"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48F5B3-2C22-460A-BDB4-4DC612883F7D}" name="Tabel1" displayName="Tabel1" ref="A1:AJ49" totalsRowShown="0" headerRowDxfId="73" dataDxfId="72">
  <autoFilter ref="A1:AJ49" xr:uid="{252060C7-250C-4EFC-989B-68C0DD161B5E}">
    <filterColumn colId="22">
      <filters>
        <filter val="1"/>
      </filters>
    </filterColumn>
  </autoFilter>
  <tableColumns count="36">
    <tableColumn id="2" xr3:uid="{831A7446-6DAE-4414-8DDA-04F00DF38EF5}" name="URA" dataDxfId="71"/>
    <tableColumn id="3" xr3:uid="{7089C91F-2D89-46B0-A147-5753A2AF1E5F}" name="OrganisatieNaam" dataDxfId="70">
      <calculatedColumnFormula array="1">INDEX(INDIRECT("'"&amp;Meta!$B$1&amp;"'!B:B"),Tabel1[[#This Row],[Index]])</calculatedColumnFormula>
    </tableColumn>
    <tableColumn id="18" xr3:uid="{6FC5273E-9125-4D2E-B56C-225B9388E4E7}" name="Koepel" dataDxfId="69"/>
    <tableColumn id="4" xr3:uid="{E818520B-E0CF-425B-B5DE-C20EC34ED05F}" name="Zorgverlenertype" dataDxfId="68">
      <calculatedColumnFormula array="1">INDEX(INDIRECT("'"&amp;Meta!$B$1&amp;"'!Q:Q"),Tabel1[[#This Row],[Index]])</calculatedColumnFormula>
    </tableColumn>
    <tableColumn id="5" xr3:uid="{9E6FDC1F-A33E-448B-87CE-37DD55C07CB0}" name="Naam WV" dataDxfId="67">
      <calculatedColumnFormula array="1">INDEX(INDIRECT("'"&amp;Meta!$B$1&amp;"'!S:S"),Tabel1[[#This Row],[Index]])</calculatedColumnFormula>
    </tableColumn>
    <tableColumn id="6" xr3:uid="{A98C9F23-AA91-448C-A63B-3903164E5164}" name="Mail WV" dataDxfId="66">
      <calculatedColumnFormula array="1">INDEX(INDIRECT("'"&amp;Meta!$B$1&amp;"'!T:T"),Tabel1[[#This Row],[Index]])</calculatedColumnFormula>
    </tableColumn>
    <tableColumn id="20" xr3:uid="{24E695DB-6C71-4A97-AB2F-291995AA9F42}" name="Aantal x mail" dataDxfId="65">
      <calculatedColumnFormula>COUNTIF(F:F,Tabel1[[#This Row],[Mail WV]])</calculatedColumnFormula>
    </tableColumn>
    <tableColumn id="25" xr3:uid="{6DAED285-A8AF-487D-A067-AD3CB745F9B5}" name="Aantal x naam" dataDxfId="64">
      <calculatedColumnFormula>COUNTIF(E:E,Tabel1[[#This Row],[Naam WV]])</calculatedColumnFormula>
    </tableColumn>
    <tableColumn id="7" xr3:uid="{CD81D96A-DDDC-431D-A580-826801877D6D}" name="BezoekAdresregel" dataDxfId="63"/>
    <tableColumn id="8" xr3:uid="{BFF6F3A3-E1AE-425C-B1F0-71AEEB4E2134}" name="BezoekAdres_Postcode" dataDxfId="62"/>
    <tableColumn id="9" xr3:uid="{FA4DB792-A2B8-4A68-87B9-DD222CE4D4CA}" name="BezoekAdres_Plaatsnaam" dataDxfId="61"/>
    <tableColumn id="17" xr3:uid="{7ED278BB-9A90-4BD0-AB35-E51DD9B995F7}" name="XIS_Pakket" dataDxfId="60">
      <calculatedColumnFormula array="1">INDEX(INDIRECT("'"&amp;Meta!$B$1&amp;"'!N:N"),Tabel1[[#This Row],[Index]])</calculatedColumnFormula>
    </tableColumn>
    <tableColumn id="32" xr3:uid="{FFFB51BF-369B-48CA-BEC4-891726C14739}" name="Index" dataDxfId="59">
      <calculatedColumnFormula>IFERROR(MATCH(Tabel1[[#This Row],[URA]],INDIRECT("'"&amp;Meta!$B$1&amp;"'!A:A"),0),"")</calculatedColumnFormula>
    </tableColumn>
    <tableColumn id="10" xr3:uid="{8C8A079F-CE34-47D9-A208-420C5F83A301}" name="Mail 1 VZVZ" dataDxfId="58">
      <calculatedColumnFormula array="1">IFERROR(IF(Tabel1[[#This Row],[Maatwerk]]&gt;1,Tabel1[[#This Row],[Maatwerk]],IF(INDEX(INDIRECT("'"&amp;Meta!$B$1&amp;"'!C:C"),Tabel1[[#This Row],[Index]])=0,,INDEX(INDIRECT("'"&amp;Meta!$B$1&amp;"'!C:C"),Tabel1[[#This Row],[Index]]))),)</calculatedColumnFormula>
    </tableColumn>
    <tableColumn id="37" xr3:uid="{691A95B8-084F-41A2-BFEE-5230F22D954C}" name="Maatwerk" dataDxfId="57">
      <calculatedColumnFormula array="1">IFERROR(IF(INDEX(INDIRECT("'"&amp;Meta!$B$1&amp;"'!f:f"),Tabel1[[#This Row],[Index]])=0,,INDEX(INDIRECT("'"&amp;Meta!$B$1&amp;"'!f:f"),Tabel1[[#This Row],[Index]])),)</calculatedColumnFormula>
    </tableColumn>
    <tableColumn id="12" xr3:uid="{9057FDAB-AC3C-4581-82FB-51DC0C2C1D0D}" name="Mail 2 VZVZ" dataDxfId="56">
      <calculatedColumnFormula array="1">IFERROR(IF(INDEX(INDIRECT("'"&amp;Meta!$B$1&amp;"'!D:D"),Tabel1[[#This Row],[Index]])=0,,INDEX(INDIRECT("'"&amp;Meta!$B$1&amp;"'!D:D"),Tabel1[[#This Row],[Index]])),)</calculatedColumnFormula>
    </tableColumn>
    <tableColumn id="23" xr3:uid="{752F2041-6FCD-44C3-BAD8-34CC13645049}" name="Getekend VZVZ" dataDxfId="55">
      <calculatedColumnFormula array="1">IFERROR(IF(INDEX(INDIRECT("'"&amp;Meta!$B$1&amp;"'!i:i"),Tabel1[[#This Row],[Index]])=0,,INDEX(INDIRECT("'"&amp;Meta!$B$1&amp;"'!i:i"),Tabel1[[#This Row],[Index]])),)</calculatedColumnFormula>
    </tableColumn>
    <tableColumn id="39" xr3:uid="{8153E1C1-C1D7-4283-803C-0C7B7943259B}" name="Vergoeding" dataDxfId="54">
      <calculatedColumnFormula array="1">IFERROR(IF(INDEX(INDIRECT("'"&amp;Meta!$B$1&amp;"'!j:j"),Tabel1[[#This Row],[Index]])=0,,INDEX(INDIRECT("'"&amp;Meta!$B$1&amp;"'!j:j"),Tabel1[[#This Row],[Index]])),)</calculatedColumnFormula>
    </tableColumn>
    <tableColumn id="24" xr3:uid="{559296BD-7E73-472F-B2D4-CC158843A93A}" name="Gemigreerd VZVZ" dataDxfId="53">
      <calculatedColumnFormula array="1">IFERROR(IF(INDEX(INDIRECT("'"&amp;Meta!$B$1&amp;"'!k:k"),Tabel1[[#This Row],[Index]])=0,,INDEX(INDIRECT("'"&amp;Meta!$B$1&amp;"'!k:k"),Tabel1[[#This Row],[Index]])),)</calculatedColumnFormula>
    </tableColumn>
    <tableColumn id="36" xr3:uid="{8EB6E255-B2BE-4B64-BFA9-B06E2ABE1B94}" name="Willen niet VZVZ" dataDxfId="52">
      <calculatedColumnFormula array="1">IFERROR(IF(INDEX(INDIRECT("'"&amp;Meta!$B$1&amp;"'!g:g"),Tabel1[[#This Row],[Index]])=0,,INDEX(INDIRECT("'"&amp;Meta!$B$1&amp;"'!g:g"),Tabel1[[#This Row],[Index]])),)</calculatedColumnFormula>
    </tableColumn>
    <tableColumn id="43" xr3:uid="{9539B365-55F3-4B56-AEDB-D8B139628A9E}" name="Nieuwste update" dataDxfId="51">
      <calculatedColumnFormula>MAX(Tabel1[[#This Row],[Mail 1 VZVZ]:[Willen niet VZVZ]])</calculatedColumnFormula>
    </tableColumn>
    <tableColumn id="19" xr3:uid="{10946C5C-773D-4F40-848C-6FD4288AA125}" name="Opmerking" dataDxfId="50"/>
    <tableColumn id="22" xr3:uid="{0FF4C7F5-0366-4844-808F-E82B6E201B6F}" name="Contact loopt" dataDxfId="49">
      <calculatedColumnFormula>IF(SUM(Tabel1[[#This Row],[Mail 1 VZVZ]:[Willen niet VZVZ]])=0,0,1)</calculatedColumnFormula>
    </tableColumn>
    <tableColumn id="14" xr3:uid="{0C9E1F7E-7C21-4570-A53C-47770FCB7F78}" name="Dagen sinds tekenen" dataDxfId="48">
      <calculatedColumnFormula>IFERROR(IF(AND(Tabel1[[#This Row],[Gemigreerd VZVZ]]=0,Tabel1[[#This Row],[Getekend VZVZ]]&lt;&gt;0),TODAY()-Tabel1[[#This Row],[Getekend VZVZ]],0),0)</calculatedColumnFormula>
    </tableColumn>
    <tableColumn id="11" xr3:uid="{676F2C38-9EA9-41B7-A298-D11DB3F345CB}" name="Dagen sinds 1ste mail" dataDxfId="47">
      <calculatedColumnFormula>IFERROR(IF(OR(Tabel1[[#This Row],[Mail 1 VZVZ]]=0,Tabel1[[#This Row],[Getekend VZVZ]]&lt;&gt;0),0,TODAY()-Tabel1[[#This Row],[Mail 1 VZVZ]]),0)</calculatedColumnFormula>
    </tableColumn>
    <tableColumn id="33" xr3:uid="{281E67D2-B541-45FC-962B-521E08D8AC4E}" name="Dagen sinds 2de mail2" dataDxfId="46">
      <calculatedColumnFormula>IFERROR(IF(OR(Tabel1[[#This Row],[Mail 2 VZVZ]]=0,Tabel1[[#This Row],[Getekend VZVZ]]&lt;&gt;0),0,TODAY()-Tabel1[[#This Row],[Mail 2 VZVZ]]),0)</calculatedColumnFormula>
    </tableColumn>
    <tableColumn id="26" xr3:uid="{632C9531-1713-4350-95D9-C7A25ECF7CD0}" name="Totaal" dataDxfId="45"/>
    <tableColumn id="27" xr3:uid="{0D650F87-19F5-4FD8-AAA0-98042486DE68}" name="Aantal mail 1" dataDxfId="44">
      <calculatedColumnFormula>IF(Tabel1[[#This Row],[Mail 1 VZVZ]]&lt;&gt;0,1,0)</calculatedColumnFormula>
    </tableColumn>
    <tableColumn id="28" xr3:uid="{0B88090D-A350-44CE-9AE9-D4A76C189E1A}" name="Aantal mail 2" dataDxfId="43">
      <calculatedColumnFormula>IF(Tabel1[[#This Row],[Mail 2 VZVZ]]&lt;&gt;0,1,0)</calculatedColumnFormula>
    </tableColumn>
    <tableColumn id="34" xr3:uid="{BBFDB13F-ADF2-494B-9305-04235AF2E707}" name="Hebben getekend" dataDxfId="42">
      <calculatedColumnFormula>IF(Tabel1[[#This Row],[Getekend VZVZ]]&lt;&gt;0,1,0)</calculatedColumnFormula>
    </tableColumn>
    <tableColumn id="35" xr3:uid="{2491995A-CD24-42DC-894F-F65C7D38F6D1}" name="Zijn gemigreerd" dataDxfId="41">
      <calculatedColumnFormula>IF(Tabel1[[#This Row],[Gemigreerd VZVZ]]&lt;&gt;0,1,0)</calculatedColumnFormula>
    </tableColumn>
    <tableColumn id="38" xr3:uid="{1208A357-57D6-4F58-8F6F-10EF7AA36598}" name="Aantal willen niet" dataDxfId="40">
      <calculatedColumnFormula>IF(Tabel1[[#This Row],[Willen niet VZVZ]]&lt;&gt;0,1,0)</calculatedColumnFormula>
    </tableColumn>
    <tableColumn id="15" xr3:uid="{C3CC80C3-248D-44DE-AE39-D6F7473F5B37}" name="Doorgegeven datum (her)- aanschrijving" dataDxfId="39"/>
    <tableColumn id="41" xr3:uid="{5A8530D7-472F-4125-BEBE-F8219981316C}" name="Aanschrijven?" dataDxfId="38"/>
    <tableColumn id="45" xr3:uid="{12CC9CA1-8F67-4054-9B68-AA80F0EEB7B7}" name="Actie  /  monitoren" dataDxfId="37"/>
    <tableColumn id="40" xr3:uid="{E6E7D6BB-2A20-4190-886E-F2E09B6F42D1}" name="Landelijke migratie" dataDxfId="36"/>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EC80120-2901-45D7-9F83-2E6BEBE7FD1D}" name="Table6" displayName="Table6" ref="A1:AA49" totalsRowShown="0" headerRowDxfId="35" headerRowBorderDxfId="34" headerRowCellStyle="Normal 11" dataCellStyle="Normal 11 2">
  <autoFilter ref="A1:AA49" xr:uid="{4EC80120-2901-45D7-9F83-2E6BEBE7FD1D}">
    <filterColumn colId="8">
      <filters blank="1"/>
    </filterColumn>
  </autoFilter>
  <tableColumns count="27">
    <tableColumn id="1" xr3:uid="{51AD4C74-ADD1-4C0D-A841-906DCB6E4EA5}" name="URA" dataCellStyle="Normal 11 2"/>
    <tableColumn id="2" xr3:uid="{26D00E6A-E2E4-44E7-879F-1F9AB194A09D}" name="Organisatie" dataCellStyle="Normal 11 2"/>
    <tableColumn id="3" xr3:uid="{BCC4C604-4D1C-4734-95B0-DBF617EEEB2C}" name="Mail 1" dataDxfId="33" dataCellStyle="Normal 11 2"/>
    <tableColumn id="4" xr3:uid="{A2BF4182-DEC0-4BAB-A63A-31AD9D4A8672}" name="Mail 2 " dataDxfId="32" dataCellStyle="Normal 11 2"/>
    <tableColumn id="5" xr3:uid="{2A057F93-CCE7-48E7-A108-6B71F380F55C}" name="Fysieke brief" dataDxfId="31" dataCellStyle="Normal 11 2"/>
    <tableColumn id="6" xr3:uid="{EBB53C25-CC39-432F-89B1-EAC9385E6EB9}" name="Maatwerk keten" dataDxfId="30" dataCellStyle="Normal 11 2"/>
    <tableColumn id="7" xr3:uid="{AD1CD213-AF70-49A8-A913-5E1188D17227}" name="Wil niet meewerken" dataCellStyle="Normal 11 2"/>
    <tableColumn id="8" xr3:uid="{307C96A5-BE5B-469B-B78A-C96BDB947C17}" name="MijnVZVZ account" dataCellStyle="Normal 11 2"/>
    <tableColumn id="9" xr3:uid="{F3A64A24-D07E-4827-AFAD-03DA0135BCDD}" name="Mitz contract" dataDxfId="29" dataCellStyle="Normal 11 2"/>
    <tableColumn id="10" xr3:uid="{F6286A4E-E625-4599-AD92-3862EE442FBA}" name="Apothekersvergoeding" dataDxfId="28" dataCellStyle="Normal 11 2"/>
    <tableColumn id="11" xr3:uid="{748DB1CA-27F1-49BA-8F9A-F2FF8DF53D76}" name="Migratie" dataDxfId="27" dataCellStyle="Normal 11 2"/>
    <tableColumn id="12" xr3:uid="{57E4DCEE-510A-491E-A56A-78DEE9964D34}" name="Regio" dataCellStyle="Normal 11 2"/>
    <tableColumn id="13" xr3:uid="{A28DD666-4163-4981-ADAF-56A7A8964143}" name="XIS leverancier" dataCellStyle="Normal 11 2"/>
    <tableColumn id="14" xr3:uid="{6AA1D70A-AD59-46A2-870B-AFE7D7397F1E}" name="XIS pakket" dataCellStyle="Normal 11 2"/>
    <tableColumn id="15" xr3:uid="{849C7898-5B0C-493A-8464-74ECF24D39FD}" name="Applicatie ID" dataCellStyle="Normal 11 2"/>
    <tableColumn id="16" xr3:uid="{BF6B07D6-6977-4B71-BEFD-BAA0F7081CA1}" name="GBZ Status" dataCellStyle="Normal 11 2"/>
    <tableColumn id="17" xr3:uid="{04251E0D-63CB-49E9-BDE9-3F1DC48D761C}" name="Type zorgverlener" dataCellStyle="Normal 11 2"/>
    <tableColumn id="18" xr3:uid="{92FEFF17-7059-4032-9690-881DDA2B872D}" name="URA naam" dataCellStyle="Normal 11 2"/>
    <tableColumn id="19" xr3:uid="{551EB832-76FC-40A9-8751-DE4025A77D6F}" name="Naam wettelijke vertegenwoordiger" dataCellStyle="Normal 11 2"/>
    <tableColumn id="20" xr3:uid="{9E220066-0296-4159-8848-868A43BE8130}" name="E-mailadres wettelijke vertegenwoordiger" dataCellStyle="Normal 11 2"/>
    <tableColumn id="21" xr3:uid="{CB391ACB-51D7-44F7-9AFC-643F5EDC4F3F}" name="Voorletters" dataCellStyle="Normal 11 2"/>
    <tableColumn id="22" xr3:uid="{C9817E1A-85F6-4AF5-BE9C-2DE071D4AA59}" name="Tussenvoegsels" dataCellStyle="Normal 11 2"/>
    <tableColumn id="23" xr3:uid="{7CDB40CD-7AA0-420A-B84E-761F364D2EAE}" name="Achternaam" dataCellStyle="Normal 11 2"/>
    <tableColumn id="24" xr3:uid="{F61F632A-1519-45D0-9CF6-D6338EDB035F}" name="Bezoek Adres" dataCellStyle="Normal 11 2"/>
    <tableColumn id="25" xr3:uid="{59F95257-2990-462C-8A06-13B01DE8DD76}" name="Bezoek Postcode" dataCellStyle="Normal 11 2"/>
    <tableColumn id="26" xr3:uid="{71D16748-C3E7-4EFF-AFFB-83947ED1D009}" name="Bezoek Plaats" dataCellStyle="Normal 11 2"/>
    <tableColumn id="27" xr3:uid="{336936D9-7983-4B8D-9F47-68BD04EB0292}" name="AGB Code" dataCellStyle="Normal 11 2"/>
  </tableColumns>
  <tableStyleInfo name="TableStyleMedium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0C2785-BCC7-4B7B-9650-5AF6DCB93339}" name="Table159" displayName="Table159" ref="A1:N602" totalsRowShown="0" headerRowDxfId="26" dataDxfId="24" headerRowBorderDxfId="25">
  <autoFilter ref="A1:N602" xr:uid="{19609211-69A5-4D5C-B0B0-89D59C3F6163}"/>
  <tableColumns count="14">
    <tableColumn id="1" xr3:uid="{E110D8B5-FC8C-4C3F-8381-7A7C127CE856}" name="URA" dataDxfId="23"/>
    <tableColumn id="3" xr3:uid="{591B0D4F-54D9-444B-AA16-00094D3F9458}" name="Organisatie" dataDxfId="22"/>
    <tableColumn id="11" xr3:uid="{115FDA4F-0166-4670-8650-2241CA5E4789}" name="Regio" dataDxfId="21"/>
    <tableColumn id="5" xr3:uid="{034F1B8E-832A-4BC2-BC0D-B83B5AE8575F}" name="Koepel" dataDxfId="20" dataCellStyle="Normal 4">
      <calculatedColumnFormula>IFERROR(INDEX('Overzicht Mitz'!C:C,MATCH(Table159[[#This Row],[URA]],'Overzicht Mitz'!A:A,0)),"")</calculatedColumnFormula>
    </tableColumn>
    <tableColumn id="12" xr3:uid="{4A7AA590-C542-4757-B48C-76D36A9C4809}" name="XIS leverancier" dataDxfId="19"/>
    <tableColumn id="13" xr3:uid="{17D380CD-0B85-4BEC-8003-E0100BE75877}" name="XIS pakket" dataDxfId="18"/>
    <tableColumn id="16" xr3:uid="{EE32BEF5-44CA-46A7-849B-E4E9BF33D89E}" name="Type zorgverlener" dataDxfId="17"/>
    <tableColumn id="19" xr3:uid="{4E2A9251-BDF2-48F7-907A-8E5AEFCA8806}" name="Naam wettelijke vertegenwoordiger" dataDxfId="16"/>
    <tableColumn id="20" xr3:uid="{45795F5A-D5DA-4933-8CAC-50A65BEAFAFA}" name="E-mailadres wettelijke vertegenwoordiger" dataDxfId="15"/>
    <tableColumn id="4" xr3:uid="{140D1BCB-558E-45A9-9A38-0D0CAE21C940}" name="Naam WV nieuw" dataDxfId="14" dataCellStyle="Normal 4"/>
    <tableColumn id="2" xr3:uid="{9372F4A2-D561-44BD-AF7B-5FD1CEFDDEA1}" name="Mail WV nieuw" dataDxfId="13" dataCellStyle="Normal 4"/>
    <tableColumn id="27" xr3:uid="{A3690565-88B1-48B8-A025-0F3DDAB71421}" name="Opmerking" dataDxfId="12"/>
    <tableColumn id="6" xr3:uid="{33A9F840-DA6A-4A31-B7F1-9EE461D0536A}" name="Gecontroleerd door koepel" dataDxfId="11"/>
    <tableColumn id="7" xr3:uid="{41B6E287-0D1B-4B88-8E01-D1934121ECD3}" name="Mutatie" dataDxfId="10">
      <calculatedColumnFormula>IF(Table159[[#This Row],[Gecontroleerd door koepel]],IF(OR(Table159[[#This Row],[Naam WV nieuw]]&lt;&gt;"",Table159[[#This Row],[Mail WV nieuw]]&lt;&gt;""),1,0),0)</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 dT="2025-08-28T13:27:27.95" personId="{B78444D7-6B9C-40B9-B4A8-E0E47CF5EFC8}" id="{4E0586D1-04A1-45BE-A97A-AE7A28BA013C}">
    <text xml:space="preserve">Datum eerste mail naar wettelijk vertegenwoordiger. Status komt uit overzicht VZVZ. </text>
  </threadedComment>
  <threadedComment ref="P1" dT="2025-08-28T13:28:13.72" personId="{B78444D7-6B9C-40B9-B4A8-E0E47CF5EFC8}" id="{427A01BF-4CD9-4B5F-8124-6C159B1071A2}">
    <text xml:space="preserve">Datum tweede mail naar wettelijk vertegenwoordiger. Status komt uit overzicht VZVZ. 
</text>
  </threadedComment>
  <threadedComment ref="Q1" dT="2025-08-28T13:29:30.38" personId="{B78444D7-6B9C-40B9-B4A8-E0E47CF5EFC8}" id="{88BDF140-9DD5-40D1-BB2B-40ED5A504A0F}">
    <text xml:space="preserve">Zijn de overeenkomsten getekend. Status komt uit overzicht VZVZ. 
</text>
  </threadedComment>
  <threadedComment ref="S1" dT="2025-08-28T13:31:19.11" personId="{B78444D7-6B9C-40B9-B4A8-E0E47CF5EFC8}" id="{CB2EFB19-048C-4EC1-86A8-829775D8DA61}">
    <text xml:space="preserve">Datum waarop zorgverlener is aangesloten op en gemigreerd naar Mitz. Status komt uit overzicht VZVZ. </text>
  </threadedComment>
  <threadedComment ref="T1" dT="2025-08-28T13:31:53.21" personId="{B78444D7-6B9C-40B9-B4A8-E0E47CF5EFC8}" id="{4370906B-62C1-4014-BC78-7520D35783CE}">
    <text xml:space="preserve">Zorgverlener heeft aangegeven niet mee te willen doen. Status komt uit overzicht VZVZ. </text>
  </threadedComment>
  <threadedComment ref="W1" dT="2025-08-28T13:36:26.79" personId="{B78444D7-6B9C-40B9-B4A8-E0E47CF5EFC8}" id="{DE893880-C833-4E37-A64F-33C65F45A2EA}">
    <text xml:space="preserve">Waarde 1 als op een of andere manier het contact met de zorgverlener loopt (of heeft gelopen). </text>
  </threadedComment>
  <threadedComment ref="X1" dT="2025-08-28T13:38:12.76" personId="{B78444D7-6B9C-40B9-B4A8-E0E47CF5EFC8}" id="{26ABCD24-2C34-47C7-9093-FFA54BF9AB1D}">
    <text xml:space="preserve">Aantal dagen sinds dat er getekend is en voor de migratie. </text>
  </threadedComment>
  <threadedComment ref="AA1" dT="2025-08-28T13:39:30.26" personId="{B78444D7-6B9C-40B9-B4A8-E0E47CF5EFC8}" id="{571ACD43-A750-4446-A951-301C1F457EC5}">
    <text>Deze en volgende kolommen zijn sommatie t.b.v. draaitabellen.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hyperlink" Target="mailto:apotheker@apotheekweijer.nl" TargetMode="External"/><Relationship Id="rId1" Type="http://schemas.openxmlformats.org/officeDocument/2006/relationships/hyperlink" Target="mailto:robert@broeksema.n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robbert@broeksema.net" TargetMode="External"/><Relationship Id="rId13" Type="http://schemas.openxmlformats.org/officeDocument/2006/relationships/hyperlink" Target="mailto:mes@apotheekdesluis.nl" TargetMode="External"/><Relationship Id="rId3" Type="http://schemas.openxmlformats.org/officeDocument/2006/relationships/hyperlink" Target="mailto:goede@ezorg.nl" TargetMode="External"/><Relationship Id="rId7" Type="http://schemas.openxmlformats.org/officeDocument/2006/relationships/hyperlink" Target="mailto:info@apotheekvreeswijk.nl" TargetMode="External"/><Relationship Id="rId12" Type="http://schemas.openxmlformats.org/officeDocument/2006/relationships/hyperlink" Target="mailto:mes@apotheekdesluis.nl" TargetMode="External"/><Relationship Id="rId2" Type="http://schemas.openxmlformats.org/officeDocument/2006/relationships/hyperlink" Target="mailto:apotheekmcdorp@ezorg.nl" TargetMode="External"/><Relationship Id="rId1" Type="http://schemas.openxmlformats.org/officeDocument/2006/relationships/hyperlink" Target="mailto:k.vandenberge@apotheekzenderpark.nl" TargetMode="External"/><Relationship Id="rId6" Type="http://schemas.openxmlformats.org/officeDocument/2006/relationships/hyperlink" Target="mailto:info@apotheekfokkesteeg.nl" TargetMode="External"/><Relationship Id="rId11" Type="http://schemas.openxmlformats.org/officeDocument/2006/relationships/hyperlink" Target="mailto:maxime.tjioe@apothekenutrechtoost.nl" TargetMode="External"/><Relationship Id="rId5" Type="http://schemas.openxmlformats.org/officeDocument/2006/relationships/hyperlink" Target="mailto:apotheker@apotheekdebatau.nl" TargetMode="External"/><Relationship Id="rId15" Type="http://schemas.openxmlformats.org/officeDocument/2006/relationships/table" Target="../tables/table3.xml"/><Relationship Id="rId10" Type="http://schemas.openxmlformats.org/officeDocument/2006/relationships/hyperlink" Target="mailto:verwiel@houtenseapotheken.nl" TargetMode="External"/><Relationship Id="rId4" Type="http://schemas.openxmlformats.org/officeDocument/2006/relationships/hyperlink" Target="mailto:apotheekmchofspoor@ezorg.nl" TargetMode="External"/><Relationship Id="rId9" Type="http://schemas.openxmlformats.org/officeDocument/2006/relationships/hyperlink" Target="mailto:robbert@broeksema.net" TargetMode="External"/><Relationship Id="rId14" Type="http://schemas.openxmlformats.org/officeDocument/2006/relationships/hyperlink" Target="mailto:mes@apotheekdesluis.n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DE81-D7B3-4D5D-BA96-84B81ECF61F4}">
  <dimension ref="A1:AJ49"/>
  <sheetViews>
    <sheetView tabSelected="1" zoomScale="75" zoomScaleNormal="75" workbookViewId="0">
      <pane ySplit="1" topLeftCell="A2" activePane="bottomLeft" state="frozen"/>
      <selection activeCell="B10" activeCellId="1" sqref="R2 B10"/>
      <selection pane="bottomLeft" activeCell="A12" sqref="A12"/>
    </sheetView>
  </sheetViews>
  <sheetFormatPr baseColWidth="10" defaultColWidth="9.1640625" defaultRowHeight="18.5" customHeight="1" outlineLevelCol="1"/>
  <cols>
    <col min="1" max="1" width="8.5" style="61" bestFit="1" customWidth="1"/>
    <col min="2" max="2" width="23.5" style="2" customWidth="1"/>
    <col min="3" max="3" width="16" style="2" customWidth="1"/>
    <col min="4" max="4" width="19.5" style="2" customWidth="1"/>
    <col min="5" max="5" width="29.6640625" style="2" customWidth="1"/>
    <col min="6" max="6" width="42.5" style="2" customWidth="1" outlineLevel="1"/>
    <col min="7" max="8" width="9.1640625" style="3" customWidth="1" outlineLevel="1"/>
    <col min="9" max="9" width="36.83203125" style="2" customWidth="1" outlineLevel="1"/>
    <col min="10" max="10" width="24.5" style="2" customWidth="1" outlineLevel="1"/>
    <col min="11" max="11" width="27.5" style="2" customWidth="1" outlineLevel="1"/>
    <col min="12" max="12" width="15.5" style="2" customWidth="1"/>
    <col min="13" max="13" width="7.83203125" style="2" customWidth="1"/>
    <col min="14" max="14" width="10.6640625" style="33" customWidth="1"/>
    <col min="15" max="15" width="10.6640625" style="33" hidden="1" customWidth="1"/>
    <col min="16" max="20" width="10.6640625" style="33" customWidth="1"/>
    <col min="21" max="21" width="9.83203125" style="33" customWidth="1"/>
    <col min="22" max="22" width="62" style="22" customWidth="1"/>
    <col min="23" max="26" width="6.1640625" style="6" customWidth="1"/>
    <col min="27" max="28" width="6.1640625" style="4" hidden="1" customWidth="1" outlineLevel="1"/>
    <col min="29" max="29" width="6.1640625" style="2" hidden="1" customWidth="1" outlineLevel="1"/>
    <col min="30" max="32" width="6.1640625" style="3" hidden="1" customWidth="1" outlineLevel="1"/>
    <col min="33" max="33" width="8.5" style="54" customWidth="1" collapsed="1"/>
    <col min="34" max="36" width="6.1640625" style="2" customWidth="1"/>
    <col min="37" max="16384" width="9.1640625" style="2"/>
  </cols>
  <sheetData>
    <row r="1" spans="1:36" ht="90.5" customHeight="1">
      <c r="A1" s="60" t="s">
        <v>0</v>
      </c>
      <c r="B1" s="1" t="s">
        <v>1</v>
      </c>
      <c r="C1" s="1" t="s">
        <v>2</v>
      </c>
      <c r="D1" s="1" t="s">
        <v>3</v>
      </c>
      <c r="E1" s="1" t="s">
        <v>1992</v>
      </c>
      <c r="F1" s="1" t="s">
        <v>1993</v>
      </c>
      <c r="G1" s="1" t="s">
        <v>1994</v>
      </c>
      <c r="H1" s="1" t="s">
        <v>1995</v>
      </c>
      <c r="I1" s="1" t="s">
        <v>4</v>
      </c>
      <c r="J1" s="1" t="s">
        <v>5</v>
      </c>
      <c r="K1" s="1" t="s">
        <v>6</v>
      </c>
      <c r="L1" s="1" t="s">
        <v>7</v>
      </c>
      <c r="M1" s="23" t="s">
        <v>2030</v>
      </c>
      <c r="N1" s="34" t="s">
        <v>1876</v>
      </c>
      <c r="O1" s="35" t="s">
        <v>2015</v>
      </c>
      <c r="P1" s="36" t="s">
        <v>1877</v>
      </c>
      <c r="Q1" s="36" t="s">
        <v>1879</v>
      </c>
      <c r="R1" s="36" t="s">
        <v>2006</v>
      </c>
      <c r="S1" s="36" t="s">
        <v>1880</v>
      </c>
      <c r="T1" s="37" t="s">
        <v>1881</v>
      </c>
      <c r="U1" s="43" t="s">
        <v>2019</v>
      </c>
      <c r="V1" s="38" t="s">
        <v>9</v>
      </c>
      <c r="W1" s="50" t="s">
        <v>1913</v>
      </c>
      <c r="X1" s="51" t="s">
        <v>1951</v>
      </c>
      <c r="Y1" s="51" t="s">
        <v>2026</v>
      </c>
      <c r="Z1" s="51" t="s">
        <v>2025</v>
      </c>
      <c r="AA1" s="52" t="s">
        <v>10</v>
      </c>
      <c r="AB1" s="52" t="s">
        <v>11</v>
      </c>
      <c r="AC1" s="52" t="s">
        <v>12</v>
      </c>
      <c r="AD1" s="52" t="s">
        <v>1954</v>
      </c>
      <c r="AE1" s="52" t="s">
        <v>1955</v>
      </c>
      <c r="AF1" s="52" t="s">
        <v>1882</v>
      </c>
      <c r="AG1" s="56" t="s">
        <v>2028</v>
      </c>
      <c r="AH1" s="53" t="s">
        <v>2035</v>
      </c>
      <c r="AI1" s="53" t="s">
        <v>2017</v>
      </c>
      <c r="AJ1" s="53" t="s">
        <v>1997</v>
      </c>
    </row>
    <row r="2" spans="1:36" ht="60" customHeight="1">
      <c r="A2" s="61">
        <v>58105</v>
      </c>
      <c r="B2" s="2" t="str" cm="1">
        <f t="array" aca="1" ref="B2" ca="1">INDEX(INDIRECT("'"&amp;Meta!$B$1&amp;"'!B:B"),Tabel1[[#This Row],[Index]])</f>
        <v>Regionaal Zorgcentrum Noord</v>
      </c>
      <c r="C2" s="2" t="s">
        <v>413</v>
      </c>
      <c r="D2" s="2" t="str" cm="1">
        <f t="array" aca="1" ref="D2" ca="1">INDEX(INDIRECT("'"&amp;Meta!$B$1&amp;"'!Q:Q"),Tabel1[[#This Row],[Index]])</f>
        <v>Huisartsenpraktijk</v>
      </c>
      <c r="E2" s="2" t="str" cm="1">
        <f t="array" aca="1" ref="E2" ca="1">INDEX(INDIRECT("'"&amp;Meta!$B$1&amp;"'!S:S"),Tabel1[[#This Row],[Index]])</f>
        <v>Julia de Jansen</v>
      </c>
      <c r="F2" s="2" t="str" cm="1">
        <f t="array" aca="1" ref="F2" ca="1">INDEX(INDIRECT("'"&amp;Meta!$B$1&amp;"'!T:T"),Tabel1[[#This Row],[Index]])</f>
        <v>julia.jansen@voorbeeldzorg.nl</v>
      </c>
      <c r="G2" s="3">
        <f ca="1">COUNTIF(F:F,Tabel1[[#This Row],[Mail WV]])</f>
        <v>1</v>
      </c>
      <c r="H2" s="3">
        <f ca="1">COUNTIF(E:E,Tabel1[[#This Row],[Naam WV]])</f>
        <v>1</v>
      </c>
      <c r="I2" s="2" t="s">
        <v>93</v>
      </c>
      <c r="J2" s="2" t="s">
        <v>94</v>
      </c>
      <c r="K2" s="2" t="s">
        <v>95</v>
      </c>
      <c r="L2" s="2" t="str" cm="1">
        <f t="array" aca="1" ref="L2" ca="1">INDEX(INDIRECT("'"&amp;Meta!$B$1&amp;"'!N:N"),Tabel1[[#This Row],[Index]])</f>
        <v>Bricks Huisarts</v>
      </c>
      <c r="M2" s="2">
        <f ca="1">IFERROR(MATCH(Tabel1[[#This Row],[URA]],INDIRECT("'"&amp;Meta!$B$1&amp;"'!A:A"),0),"")</f>
        <v>2</v>
      </c>
      <c r="N2" s="39" cm="1">
        <f t="array" aca="1" ref="N2" ca="1">IFERROR(IF(Tabel1[[#This Row],[Maatwerk]]&gt;1,Tabel1[[#This Row],[Maatwerk]],IF(INDEX(INDIRECT("'"&amp;Meta!$B$1&amp;"'!C:C"),Tabel1[[#This Row],[Index]])=0,,INDEX(INDIRECT("'"&amp;Meta!$B$1&amp;"'!C:C"),Tabel1[[#This Row],[Index]]))),)</f>
        <v>45916</v>
      </c>
      <c r="O2" s="33" cm="1">
        <f t="array" aca="1" ref="O2" ca="1">IFERROR(IF(INDEX(INDIRECT("'"&amp;Meta!$B$1&amp;"'!f:f"),Tabel1[[#This Row],[Index]])=0,,INDEX(INDIRECT("'"&amp;Meta!$B$1&amp;"'!f:f"),Tabel1[[#This Row],[Index]])),)</f>
        <v>0</v>
      </c>
      <c r="P2" s="33" cm="1">
        <f t="array" aca="1" ref="P2" ca="1">IFERROR(IF(INDEX(INDIRECT("'"&amp;Meta!$B$1&amp;"'!D:D"),Tabel1[[#This Row],[Index]])=0,,INDEX(INDIRECT("'"&amp;Meta!$B$1&amp;"'!D:D"),Tabel1[[#This Row],[Index]])),)</f>
        <v>46154</v>
      </c>
      <c r="Q2" s="33" cm="1">
        <f t="array" aca="1" ref="Q2" ca="1">IFERROR(IF(INDEX(INDIRECT("'"&amp;Meta!$B$1&amp;"'!i:i"),Tabel1[[#This Row],[Index]])=0,,INDEX(INDIRECT("'"&amp;Meta!$B$1&amp;"'!i:i"),Tabel1[[#This Row],[Index]])),)</f>
        <v>46184</v>
      </c>
      <c r="R2" s="33" cm="1">
        <f t="array" aca="1" ref="R2" ca="1">IFERROR(IF(INDEX(INDIRECT("'"&amp;Meta!$B$1&amp;"'!j:j"),Tabel1[[#This Row],[Index]])=0,,INDEX(INDIRECT("'"&amp;Meta!$B$1&amp;"'!j:j"),Tabel1[[#This Row],[Index]])),)</f>
        <v>0</v>
      </c>
      <c r="S2" s="33" cm="1">
        <f t="array" aca="1" ref="S2" ca="1">IFERROR(IF(INDEX(INDIRECT("'"&amp;Meta!$B$1&amp;"'!k:k"),Tabel1[[#This Row],[Index]])=0,,INDEX(INDIRECT("'"&amp;Meta!$B$1&amp;"'!k:k"),Tabel1[[#This Row],[Index]])),)</f>
        <v>0</v>
      </c>
      <c r="T2" s="40" cm="1">
        <f t="array" aca="1" ref="T2" ca="1">IFERROR(IF(INDEX(INDIRECT("'"&amp;Meta!$B$1&amp;"'!g:g"),Tabel1[[#This Row],[Index]])=0,,INDEX(INDIRECT("'"&amp;Meta!$B$1&amp;"'!g:g"),Tabel1[[#This Row],[Index]])),)</f>
        <v>0</v>
      </c>
      <c r="U2" s="44">
        <f ca="1">MAX(Tabel1[[#This Row],[Mail 1 VZVZ]:[Willen niet VZVZ]])</f>
        <v>46184</v>
      </c>
      <c r="V2" s="41"/>
      <c r="W2" s="42">
        <f ca="1">IF(SUM(Tabel1[[#This Row],[Mail 1 VZVZ]:[Willen niet VZVZ]])=0,0,1)</f>
        <v>1</v>
      </c>
      <c r="X2" s="42">
        <f ca="1">IFERROR(IF(AND(Tabel1[[#This Row],[Gemigreerd VZVZ]]=0,Tabel1[[#This Row],[Getekend VZVZ]]&lt;&gt;0),TODAY()-Tabel1[[#This Row],[Getekend VZVZ]],0),0)</f>
        <v>90</v>
      </c>
      <c r="Y2" s="42">
        <f ca="1">IFERROR(IF(OR(Tabel1[[#This Row],[Mail 1 VZVZ]]=0,Tabel1[[#This Row],[Getekend VZVZ]]&lt;&gt;0),0,TODAY()-Tabel1[[#This Row],[Mail 1 VZVZ]]),0)</f>
        <v>0</v>
      </c>
      <c r="Z2" s="42">
        <f ca="1">IFERROR(IF(OR(Tabel1[[#This Row],[Mail 2 VZVZ]]=0,Tabel1[[#This Row],[Getekend VZVZ]]&lt;&gt;0),0,TODAY()-Tabel1[[#This Row],[Mail 2 VZVZ]]),0)</f>
        <v>0</v>
      </c>
      <c r="AA2" s="3">
        <v>1</v>
      </c>
      <c r="AB2" s="3">
        <f ca="1">IF(Tabel1[[#This Row],[Mail 1 VZVZ]]&lt;&gt;0,1,0)</f>
        <v>1</v>
      </c>
      <c r="AC2" s="3">
        <f ca="1">IF(Tabel1[[#This Row],[Mail 2 VZVZ]]&lt;&gt;0,1,0)</f>
        <v>1</v>
      </c>
      <c r="AD2" s="3">
        <f ca="1">IF(Tabel1[[#This Row],[Getekend VZVZ]]&lt;&gt;0,1,0)</f>
        <v>1</v>
      </c>
      <c r="AE2" s="3">
        <f ca="1">IF(Tabel1[[#This Row],[Gemigreerd VZVZ]]&lt;&gt;0,1,0)</f>
        <v>0</v>
      </c>
      <c r="AF2" s="3">
        <f ca="1">IF(Tabel1[[#This Row],[Willen niet VZVZ]]&lt;&gt;0,1,0)</f>
        <v>0</v>
      </c>
    </row>
    <row r="3" spans="1:36" ht="60" customHeight="1">
      <c r="A3" s="61">
        <v>70946</v>
      </c>
      <c r="B3" s="2" t="str" cm="1">
        <f t="array" aca="1" ref="B3" ca="1">INDEX(INDIRECT("'"&amp;Meta!$B$1&amp;"'!B:B"),Tabel1[[#This Row],[Index]])</f>
        <v>Zorggroep Noord</v>
      </c>
      <c r="C3" s="2" t="s">
        <v>413</v>
      </c>
      <c r="D3" s="2" t="str" cm="1">
        <f t="array" aca="1" ref="D3" ca="1">INDEX(INDIRECT("'"&amp;Meta!$B$1&amp;"'!Q:Q"),Tabel1[[#This Row],[Index]])</f>
        <v>Huisartsenpraktijk</v>
      </c>
      <c r="E3" s="2" t="str" cm="1">
        <f t="array" aca="1" ref="E3" ca="1">INDEX(INDIRECT("'"&amp;Meta!$B$1&amp;"'!S:S"),Tabel1[[#This Row],[Index]])</f>
        <v>Lotte van der Jansen</v>
      </c>
      <c r="F3" s="2" t="str" cm="1">
        <f t="array" aca="1" ref="F3" ca="1">INDEX(INDIRECT("'"&amp;Meta!$B$1&amp;"'!T:T"),Tabel1[[#This Row],[Index]])</f>
        <v>lotte.jansen@voorbeeldzorg.nl</v>
      </c>
      <c r="G3" s="3">
        <f ca="1">COUNTIF(F:F,Tabel1[[#This Row],[Mail WV]])</f>
        <v>1</v>
      </c>
      <c r="H3" s="3">
        <f ca="1">COUNTIF(E:E,Tabel1[[#This Row],[Naam WV]])</f>
        <v>1</v>
      </c>
      <c r="I3" s="2" t="s">
        <v>112</v>
      </c>
      <c r="J3" s="2" t="s">
        <v>113</v>
      </c>
      <c r="K3" s="2" t="s">
        <v>114</v>
      </c>
      <c r="L3" s="2" t="str" cm="1">
        <f t="array" aca="1" ref="L3" ca="1">INDEX(INDIRECT("'"&amp;Meta!$B$1&amp;"'!N:N"),Tabel1[[#This Row],[Index]])</f>
        <v>Medicom</v>
      </c>
      <c r="M3" s="2">
        <f ca="1">IFERROR(MATCH(Tabel1[[#This Row],[URA]],INDIRECT("'"&amp;Meta!$B$1&amp;"'!A:A"),0),"")</f>
        <v>3</v>
      </c>
      <c r="N3" s="39" cm="1">
        <f t="array" aca="1" ref="N3" ca="1">IFERROR(IF(Tabel1[[#This Row],[Maatwerk]]&gt;1,Tabel1[[#This Row],[Maatwerk]],IF(INDEX(INDIRECT("'"&amp;Meta!$B$1&amp;"'!C:C"),Tabel1[[#This Row],[Index]])=0,,INDEX(INDIRECT("'"&amp;Meta!$B$1&amp;"'!C:C"),Tabel1[[#This Row],[Index]]))),)</f>
        <v>45916</v>
      </c>
      <c r="O3" s="33" cm="1">
        <f t="array" aca="1" ref="O3" ca="1">IFERROR(IF(INDEX(INDIRECT("'"&amp;Meta!$B$1&amp;"'!f:f"),Tabel1[[#This Row],[Index]])=0,,INDEX(INDIRECT("'"&amp;Meta!$B$1&amp;"'!f:f"),Tabel1[[#This Row],[Index]])),)</f>
        <v>0</v>
      </c>
      <c r="P3" s="33" cm="1">
        <f t="array" aca="1" ref="P3" ca="1">IFERROR(IF(INDEX(INDIRECT("'"&amp;Meta!$B$1&amp;"'!D:D"),Tabel1[[#This Row],[Index]])=0,,INDEX(INDIRECT("'"&amp;Meta!$B$1&amp;"'!D:D"),Tabel1[[#This Row],[Index]])),)</f>
        <v>46154</v>
      </c>
      <c r="R3" s="33" cm="1">
        <f t="array" aca="1" ref="R3" ca="1">IFERROR(IF(INDEX(INDIRECT("'"&amp;Meta!$B$1&amp;"'!j:j"),Tabel1[[#This Row],[Index]])=0,,INDEX(INDIRECT("'"&amp;Meta!$B$1&amp;"'!j:j"),Tabel1[[#This Row],[Index]])),)</f>
        <v>0</v>
      </c>
      <c r="S3" s="33" cm="1">
        <f t="array" aca="1" ref="S3" ca="1">IFERROR(IF(INDEX(INDIRECT("'"&amp;Meta!$B$1&amp;"'!k:k"),Tabel1[[#This Row],[Index]])=0,,INDEX(INDIRECT("'"&amp;Meta!$B$1&amp;"'!k:k"),Tabel1[[#This Row],[Index]])),)</f>
        <v>0</v>
      </c>
      <c r="T3" s="40" cm="1">
        <f t="array" aca="1" ref="T3" ca="1">IFERROR(IF(INDEX(INDIRECT("'"&amp;Meta!$B$1&amp;"'!g:g"),Tabel1[[#This Row],[Index]])=0,,INDEX(INDIRECT("'"&amp;Meta!$B$1&amp;"'!g:g"),Tabel1[[#This Row],[Index]])),)</f>
        <v>0</v>
      </c>
      <c r="U3" s="44">
        <f ca="1">MAX(Tabel1[[#This Row],[Mail 1 VZVZ]:[Willen niet VZVZ]])</f>
        <v>46154</v>
      </c>
      <c r="V3" s="41"/>
      <c r="W3" s="42">
        <f ca="1">IF(SUM(Tabel1[[#This Row],[Mail 1 VZVZ]:[Willen niet VZVZ]])=0,0,1)</f>
        <v>1</v>
      </c>
      <c r="X3" s="42">
        <f ca="1">IFERROR(IF(AND(Tabel1[[#This Row],[Gemigreerd VZVZ]]=0,Tabel1[[#This Row],[Getekend VZVZ]]&lt;&gt;0),TODAY()-Tabel1[[#This Row],[Getekend VZVZ]],0),0)</f>
        <v>0</v>
      </c>
      <c r="Y3" s="42">
        <f ca="1">IFERROR(IF(OR(Tabel1[[#This Row],[Mail 1 VZVZ]]=0,Tabel1[[#This Row],[Getekend VZVZ]]&lt;&gt;0),0,TODAY()-Tabel1[[#This Row],[Mail 1 VZVZ]]),0)</f>
        <v>358</v>
      </c>
      <c r="Z3" s="42">
        <f ca="1">IFERROR(IF(OR(Tabel1[[#This Row],[Mail 2 VZVZ]]=0,Tabel1[[#This Row],[Getekend VZVZ]]&lt;&gt;0),0,TODAY()-Tabel1[[#This Row],[Mail 2 VZVZ]]),0)</f>
        <v>120</v>
      </c>
      <c r="AA3" s="3">
        <v>1</v>
      </c>
      <c r="AB3" s="3">
        <f ca="1">IF(Tabel1[[#This Row],[Mail 1 VZVZ]]&lt;&gt;0,1,0)</f>
        <v>1</v>
      </c>
      <c r="AC3" s="3">
        <f ca="1">IF(Tabel1[[#This Row],[Mail 2 VZVZ]]&lt;&gt;0,1,0)</f>
        <v>1</v>
      </c>
      <c r="AD3" s="3">
        <f>IF(Tabel1[[#This Row],[Getekend VZVZ]]&lt;&gt;0,1,0)</f>
        <v>0</v>
      </c>
      <c r="AE3" s="3">
        <f ca="1">IF(Tabel1[[#This Row],[Gemigreerd VZVZ]]&lt;&gt;0,1,0)</f>
        <v>0</v>
      </c>
      <c r="AF3" s="3">
        <f ca="1">IF(Tabel1[[#This Row],[Willen niet VZVZ]]&lt;&gt;0,1,0)</f>
        <v>0</v>
      </c>
    </row>
    <row r="4" spans="1:36" ht="60" hidden="1" customHeight="1">
      <c r="A4" s="61">
        <v>89544</v>
      </c>
      <c r="B4" s="2" t="str" cm="1">
        <f t="array" aca="1" ref="B4" ca="1">INDEX(INDIRECT("'"&amp;Meta!$B$1&amp;"'!B:B"),Tabel1[[#This Row],[Index]])</f>
        <v>Medisch Centrum Noord</v>
      </c>
      <c r="C4" s="2" t="s">
        <v>16</v>
      </c>
      <c r="D4" s="2" t="str" cm="1">
        <f t="array" aca="1" ref="D4" ca="1">INDEX(INDIRECT("'"&amp;Meta!$B$1&amp;"'!Q:Q"),Tabel1[[#This Row],[Index]])</f>
        <v>Huisartsenpraktijk</v>
      </c>
      <c r="E4" s="2" t="str" cm="1">
        <f t="array" aca="1" ref="E4" ca="1">INDEX(INDIRECT("'"&amp;Meta!$B$1&amp;"'!S:S"),Tabel1[[#This Row],[Index]])</f>
        <v>Sophie ten Bakker</v>
      </c>
      <c r="F4" s="2" t="str" cm="1">
        <f t="array" aca="1" ref="F4" ca="1">INDEX(INDIRECT("'"&amp;Meta!$B$1&amp;"'!T:T"),Tabel1[[#This Row],[Index]])</f>
        <v>sophie.bakker@voorbeeldzorg.nl</v>
      </c>
      <c r="G4" s="3">
        <f ca="1">COUNTIF(F:F,Tabel1[[#This Row],[Mail WV]])</f>
        <v>1</v>
      </c>
      <c r="H4" s="3">
        <f ca="1">COUNTIF(E:E,Tabel1[[#This Row],[Naam WV]])</f>
        <v>1</v>
      </c>
      <c r="I4" s="2" t="s">
        <v>59</v>
      </c>
      <c r="J4" s="2" t="s">
        <v>60</v>
      </c>
      <c r="K4" s="2" t="s">
        <v>61</v>
      </c>
      <c r="L4" s="2" t="str" cm="1">
        <f t="array" aca="1" ref="L4" ca="1">INDEX(INDIRECT("'"&amp;Meta!$B$1&amp;"'!N:N"),Tabel1[[#This Row],[Index]])</f>
        <v>Bricks Huisarts</v>
      </c>
      <c r="M4" s="2">
        <f ca="1">IFERROR(MATCH(Tabel1[[#This Row],[URA]],INDIRECT("'"&amp;Meta!$B$1&amp;"'!A:A"),0),"")</f>
        <v>4</v>
      </c>
      <c r="N4" s="39" cm="1">
        <f t="array" aca="1" ref="N4" ca="1">IFERROR(IF(Tabel1[[#This Row],[Maatwerk]]&gt;1,Tabel1[[#This Row],[Maatwerk]],IF(INDEX(INDIRECT("'"&amp;Meta!$B$1&amp;"'!C:C"),Tabel1[[#This Row],[Index]])=0,,INDEX(INDIRECT("'"&amp;Meta!$B$1&amp;"'!C:C"),Tabel1[[#This Row],[Index]]))),)</f>
        <v>0</v>
      </c>
      <c r="O4" s="33" cm="1">
        <f t="array" aca="1" ref="O4" ca="1">IFERROR(IF(INDEX(INDIRECT("'"&amp;Meta!$B$1&amp;"'!f:f"),Tabel1[[#This Row],[Index]])=0,,INDEX(INDIRECT("'"&amp;Meta!$B$1&amp;"'!f:f"),Tabel1[[#This Row],[Index]])),)</f>
        <v>0</v>
      </c>
      <c r="P4" s="33" cm="1">
        <f t="array" aca="1" ref="P4" ca="1">IFERROR(IF(INDEX(INDIRECT("'"&amp;Meta!$B$1&amp;"'!D:D"),Tabel1[[#This Row],[Index]])=0,,INDEX(INDIRECT("'"&amp;Meta!$B$1&amp;"'!D:D"),Tabel1[[#This Row],[Index]])),)</f>
        <v>0</v>
      </c>
      <c r="Q4" s="33" cm="1">
        <f t="array" aca="1" ref="Q4" ca="1">IFERROR(IF(INDEX(INDIRECT("'"&amp;Meta!$B$1&amp;"'!i:i"),Tabel1[[#This Row],[Index]])=0,,INDEX(INDIRECT("'"&amp;Meta!$B$1&amp;"'!i:i"),Tabel1[[#This Row],[Index]])),)</f>
        <v>0</v>
      </c>
      <c r="R4" s="33" cm="1">
        <f t="array" aca="1" ref="R4" ca="1">IFERROR(IF(INDEX(INDIRECT("'"&amp;Meta!$B$1&amp;"'!j:j"),Tabel1[[#This Row],[Index]])=0,,INDEX(INDIRECT("'"&amp;Meta!$B$1&amp;"'!j:j"),Tabel1[[#This Row],[Index]])),)</f>
        <v>0</v>
      </c>
      <c r="S4" s="33" cm="1">
        <f t="array" aca="1" ref="S4" ca="1">IFERROR(IF(INDEX(INDIRECT("'"&amp;Meta!$B$1&amp;"'!k:k"),Tabel1[[#This Row],[Index]])=0,,INDEX(INDIRECT("'"&amp;Meta!$B$1&amp;"'!k:k"),Tabel1[[#This Row],[Index]])),)</f>
        <v>0</v>
      </c>
      <c r="T4" s="40" cm="1">
        <f t="array" aca="1" ref="T4" ca="1">IFERROR(IF(INDEX(INDIRECT("'"&amp;Meta!$B$1&amp;"'!g:g"),Tabel1[[#This Row],[Index]])=0,,INDEX(INDIRECT("'"&amp;Meta!$B$1&amp;"'!g:g"),Tabel1[[#This Row],[Index]])),)</f>
        <v>0</v>
      </c>
      <c r="U4" s="44">
        <f ca="1">MAX(Tabel1[[#This Row],[Mail 1 VZVZ]:[Willen niet VZVZ]])</f>
        <v>0</v>
      </c>
      <c r="V4" s="41" t="s">
        <v>2032</v>
      </c>
      <c r="W4" s="42">
        <f ca="1">IF(SUM(Tabel1[[#This Row],[Mail 1 VZVZ]:[Willen niet VZVZ]])=0,0,1)</f>
        <v>0</v>
      </c>
      <c r="X4" s="42">
        <f ca="1">IFERROR(IF(AND(Tabel1[[#This Row],[Gemigreerd VZVZ]]=0,Tabel1[[#This Row],[Getekend VZVZ]]&lt;&gt;0),TODAY()-Tabel1[[#This Row],[Getekend VZVZ]],0),0)</f>
        <v>0</v>
      </c>
      <c r="Y4" s="42">
        <f ca="1">IFERROR(IF(OR(Tabel1[[#This Row],[Mail 1 VZVZ]]=0,Tabel1[[#This Row],[Getekend VZVZ]]&lt;&gt;0),0,TODAY()-Tabel1[[#This Row],[Mail 1 VZVZ]]),0)</f>
        <v>0</v>
      </c>
      <c r="Z4" s="42">
        <f ca="1">IFERROR(IF(OR(Tabel1[[#This Row],[Mail 2 VZVZ]]=0,Tabel1[[#This Row],[Getekend VZVZ]]&lt;&gt;0),0,TODAY()-Tabel1[[#This Row],[Mail 2 VZVZ]]),0)</f>
        <v>0</v>
      </c>
      <c r="AA4" s="3">
        <v>1</v>
      </c>
      <c r="AB4" s="3">
        <f ca="1">IF(Tabel1[[#This Row],[Mail 1 VZVZ]]&lt;&gt;0,1,0)</f>
        <v>0</v>
      </c>
      <c r="AC4" s="3">
        <f ca="1">IF(Tabel1[[#This Row],[Mail 2 VZVZ]]&lt;&gt;0,1,0)</f>
        <v>0</v>
      </c>
      <c r="AD4" s="3">
        <f ca="1">IF(Tabel1[[#This Row],[Getekend VZVZ]]&lt;&gt;0,1,0)</f>
        <v>0</v>
      </c>
      <c r="AE4" s="3">
        <f ca="1">IF(Tabel1[[#This Row],[Gemigreerd VZVZ]]&lt;&gt;0,1,0)</f>
        <v>0</v>
      </c>
      <c r="AF4" s="3">
        <f ca="1">IF(Tabel1[[#This Row],[Willen niet VZVZ]]&lt;&gt;0,1,0)</f>
        <v>0</v>
      </c>
    </row>
    <row r="5" spans="1:36" ht="60" hidden="1" customHeight="1">
      <c r="A5" s="61">
        <v>90586</v>
      </c>
      <c r="B5" s="2" t="str" cm="1">
        <f t="array" aca="1" ref="B5" ca="1">INDEX(INDIRECT("'"&amp;Meta!$B$1&amp;"'!B:B"),Tabel1[[#This Row],[Index]])</f>
        <v>Zorgnet Noord</v>
      </c>
      <c r="C5" s="2" t="s">
        <v>16</v>
      </c>
      <c r="D5" s="2" t="str" cm="1">
        <f t="array" aca="1" ref="D5" ca="1">INDEX(INDIRECT("'"&amp;Meta!$B$1&amp;"'!Q:Q"),Tabel1[[#This Row],[Index]])</f>
        <v>Huisartsenpraktijk</v>
      </c>
      <c r="E5" s="2" t="str" cm="1">
        <f t="array" aca="1" ref="E5" ca="1">INDEX(INDIRECT("'"&amp;Meta!$B$1&amp;"'!S:S"),Tabel1[[#This Row],[Index]])</f>
        <v>Mila van Kok</v>
      </c>
      <c r="F5" s="2" t="str" cm="1">
        <f t="array" aca="1" ref="F5" ca="1">INDEX(INDIRECT("'"&amp;Meta!$B$1&amp;"'!T:T"),Tabel1[[#This Row],[Index]])</f>
        <v>mila.kok@voorbeeldzorg.nl</v>
      </c>
      <c r="G5" s="3">
        <f ca="1">COUNTIF(F:F,Tabel1[[#This Row],[Mail WV]])</f>
        <v>1</v>
      </c>
      <c r="H5" s="3">
        <f ca="1">COUNTIF(E:E,Tabel1[[#This Row],[Naam WV]])</f>
        <v>1</v>
      </c>
      <c r="I5" s="2" t="s">
        <v>105</v>
      </c>
      <c r="J5" s="2" t="s">
        <v>106</v>
      </c>
      <c r="K5" s="2" t="s">
        <v>107</v>
      </c>
      <c r="L5" s="2" t="str" cm="1">
        <f t="array" aca="1" ref="L5" ca="1">INDEX(INDIRECT("'"&amp;Meta!$B$1&amp;"'!N:N"),Tabel1[[#This Row],[Index]])</f>
        <v>Huisarts</v>
      </c>
      <c r="M5" s="2">
        <f ca="1">IFERROR(MATCH(Tabel1[[#This Row],[URA]],INDIRECT("'"&amp;Meta!$B$1&amp;"'!A:A"),0),"")</f>
        <v>5</v>
      </c>
      <c r="N5" s="39" cm="1">
        <f t="array" aca="1" ref="N5" ca="1">IFERROR(IF(Tabel1[[#This Row],[Maatwerk]]&gt;1,Tabel1[[#This Row],[Maatwerk]],IF(INDEX(INDIRECT("'"&amp;Meta!$B$1&amp;"'!C:C"),Tabel1[[#This Row],[Index]])=0,,INDEX(INDIRECT("'"&amp;Meta!$B$1&amp;"'!C:C"),Tabel1[[#This Row],[Index]]))),)</f>
        <v>0</v>
      </c>
      <c r="O5" s="33" cm="1">
        <f t="array" aca="1" ref="O5" ca="1">IFERROR(IF(INDEX(INDIRECT("'"&amp;Meta!$B$1&amp;"'!f:f"),Tabel1[[#This Row],[Index]])=0,,INDEX(INDIRECT("'"&amp;Meta!$B$1&amp;"'!f:f"),Tabel1[[#This Row],[Index]])),)</f>
        <v>0</v>
      </c>
      <c r="P5" s="33" cm="1">
        <f t="array" aca="1" ref="P5" ca="1">IFERROR(IF(INDEX(INDIRECT("'"&amp;Meta!$B$1&amp;"'!D:D"),Tabel1[[#This Row],[Index]])=0,,INDEX(INDIRECT("'"&amp;Meta!$B$1&amp;"'!D:D"),Tabel1[[#This Row],[Index]])),)</f>
        <v>0</v>
      </c>
      <c r="Q5" s="33" cm="1">
        <f t="array" aca="1" ref="Q5" ca="1">IFERROR(IF(INDEX(INDIRECT("'"&amp;Meta!$B$1&amp;"'!i:i"),Tabel1[[#This Row],[Index]])=0,,INDEX(INDIRECT("'"&amp;Meta!$B$1&amp;"'!i:i"),Tabel1[[#This Row],[Index]])),)</f>
        <v>0</v>
      </c>
      <c r="R5" s="33" cm="1">
        <f t="array" aca="1" ref="R5" ca="1">IFERROR(IF(INDEX(INDIRECT("'"&amp;Meta!$B$1&amp;"'!j:j"),Tabel1[[#This Row],[Index]])=0,,INDEX(INDIRECT("'"&amp;Meta!$B$1&amp;"'!j:j"),Tabel1[[#This Row],[Index]])),)</f>
        <v>0</v>
      </c>
      <c r="S5" s="33" cm="1">
        <f t="array" aca="1" ref="S5" ca="1">IFERROR(IF(INDEX(INDIRECT("'"&amp;Meta!$B$1&amp;"'!k:k"),Tabel1[[#This Row],[Index]])=0,,INDEX(INDIRECT("'"&amp;Meta!$B$1&amp;"'!k:k"),Tabel1[[#This Row],[Index]])),)</f>
        <v>0</v>
      </c>
      <c r="T5" s="40" cm="1">
        <f t="array" aca="1" ref="T5" ca="1">IFERROR(IF(INDEX(INDIRECT("'"&amp;Meta!$B$1&amp;"'!g:g"),Tabel1[[#This Row],[Index]])=0,,INDEX(INDIRECT("'"&amp;Meta!$B$1&amp;"'!g:g"),Tabel1[[#This Row],[Index]])),)</f>
        <v>0</v>
      </c>
      <c r="U5" s="44">
        <f ca="1">MAX(Tabel1[[#This Row],[Mail 1 VZVZ]:[Willen niet VZVZ]])</f>
        <v>0</v>
      </c>
      <c r="V5" s="41"/>
      <c r="W5" s="42">
        <f ca="1">IF(SUM(Tabel1[[#This Row],[Mail 1 VZVZ]:[Willen niet VZVZ]])=0,0,1)</f>
        <v>0</v>
      </c>
      <c r="X5" s="42">
        <f ca="1">IFERROR(IF(AND(Tabel1[[#This Row],[Gemigreerd VZVZ]]=0,Tabel1[[#This Row],[Getekend VZVZ]]&lt;&gt;0),TODAY()-Tabel1[[#This Row],[Getekend VZVZ]],0),0)</f>
        <v>0</v>
      </c>
      <c r="Y5" s="42">
        <f ca="1">IFERROR(IF(OR(Tabel1[[#This Row],[Mail 1 VZVZ]]=0,Tabel1[[#This Row],[Getekend VZVZ]]&lt;&gt;0),0,TODAY()-Tabel1[[#This Row],[Mail 1 VZVZ]]),0)</f>
        <v>0</v>
      </c>
      <c r="Z5" s="42">
        <f ca="1">IFERROR(IF(OR(Tabel1[[#This Row],[Mail 2 VZVZ]]=0,Tabel1[[#This Row],[Getekend VZVZ]]&lt;&gt;0),0,TODAY()-Tabel1[[#This Row],[Mail 2 VZVZ]]),0)</f>
        <v>0</v>
      </c>
      <c r="AA5" s="3">
        <v>1</v>
      </c>
      <c r="AB5" s="3">
        <f ca="1">IF(Tabel1[[#This Row],[Mail 1 VZVZ]]&lt;&gt;0,1,0)</f>
        <v>0</v>
      </c>
      <c r="AC5" s="3">
        <f ca="1">IF(Tabel1[[#This Row],[Mail 2 VZVZ]]&lt;&gt;0,1,0)</f>
        <v>0</v>
      </c>
      <c r="AD5" s="3">
        <f ca="1">IF(Tabel1[[#This Row],[Getekend VZVZ]]&lt;&gt;0,1,0)</f>
        <v>0</v>
      </c>
      <c r="AE5" s="3">
        <f ca="1">IF(Tabel1[[#This Row],[Gemigreerd VZVZ]]&lt;&gt;0,1,0)</f>
        <v>0</v>
      </c>
      <c r="AF5" s="3">
        <f ca="1">IF(Tabel1[[#This Row],[Willen niet VZVZ]]&lt;&gt;0,1,0)</f>
        <v>0</v>
      </c>
    </row>
    <row r="6" spans="1:36" ht="60" hidden="1" customHeight="1">
      <c r="A6" s="61">
        <v>90275</v>
      </c>
      <c r="B6" s="2" t="str" cm="1">
        <f t="array" aca="1" ref="B6" ca="1">INDEX(INDIRECT("'"&amp;Meta!$B$1&amp;"'!B:B"),Tabel1[[#This Row],[Index]])</f>
        <v>Zorgcollectief Noord</v>
      </c>
      <c r="C6" s="2" t="s">
        <v>22</v>
      </c>
      <c r="D6" s="2" t="str" cm="1">
        <f t="array" aca="1" ref="D6" ca="1">INDEX(INDIRECT("'"&amp;Meta!$B$1&amp;"'!Q:Q"),Tabel1[[#This Row],[Index]])</f>
        <v>Huisartsenpraktijk</v>
      </c>
      <c r="E6" s="2" t="str" cm="1">
        <f t="array" aca="1" ref="E6" ca="1">INDEX(INDIRECT("'"&amp;Meta!$B$1&amp;"'!S:S"),Tabel1[[#This Row],[Index]])</f>
        <v>Julia ten Bos</v>
      </c>
      <c r="F6" s="2" t="str" cm="1">
        <f t="array" aca="1" ref="F6" ca="1">INDEX(INDIRECT("'"&amp;Meta!$B$1&amp;"'!T:T"),Tabel1[[#This Row],[Index]])</f>
        <v>julia.bos@voorbeeldzorg.nl</v>
      </c>
      <c r="G6" s="3">
        <f ca="1">COUNTIF(F:F,Tabel1[[#This Row],[Mail WV]])</f>
        <v>2</v>
      </c>
      <c r="H6" s="3">
        <f ca="1">COUNTIF(E:E,Tabel1[[#This Row],[Naam WV]])</f>
        <v>1</v>
      </c>
      <c r="I6" s="2" t="s">
        <v>117</v>
      </c>
      <c r="J6" s="2" t="s">
        <v>118</v>
      </c>
      <c r="K6" s="2" t="s">
        <v>107</v>
      </c>
      <c r="L6" s="2" t="str" cm="1">
        <f t="array" aca="1" ref="L6" ca="1">INDEX(INDIRECT("'"&amp;Meta!$B$1&amp;"'!N:N"),Tabel1[[#This Row],[Index]])</f>
        <v>Huisarts</v>
      </c>
      <c r="M6" s="2">
        <f ca="1">IFERROR(MATCH(Tabel1[[#This Row],[URA]],INDIRECT("'"&amp;Meta!$B$1&amp;"'!A:A"),0),"")</f>
        <v>6</v>
      </c>
      <c r="N6" s="39" cm="1">
        <f t="array" aca="1" ref="N6" ca="1">IFERROR(IF(Tabel1[[#This Row],[Maatwerk]]&gt;1,Tabel1[[#This Row],[Maatwerk]],IF(INDEX(INDIRECT("'"&amp;Meta!$B$1&amp;"'!C:C"),Tabel1[[#This Row],[Index]])=0,,INDEX(INDIRECT("'"&amp;Meta!$B$1&amp;"'!C:C"),Tabel1[[#This Row],[Index]]))),)</f>
        <v>0</v>
      </c>
      <c r="O6" s="33" cm="1">
        <f t="array" aca="1" ref="O6" ca="1">IFERROR(IF(INDEX(INDIRECT("'"&amp;Meta!$B$1&amp;"'!f:f"),Tabel1[[#This Row],[Index]])=0,,INDEX(INDIRECT("'"&amp;Meta!$B$1&amp;"'!f:f"),Tabel1[[#This Row],[Index]])),)</f>
        <v>0</v>
      </c>
      <c r="P6" s="33" cm="1">
        <f t="array" aca="1" ref="P6" ca="1">IFERROR(IF(INDEX(INDIRECT("'"&amp;Meta!$B$1&amp;"'!D:D"),Tabel1[[#This Row],[Index]])=0,,INDEX(INDIRECT("'"&amp;Meta!$B$1&amp;"'!D:D"),Tabel1[[#This Row],[Index]])),)</f>
        <v>0</v>
      </c>
      <c r="Q6" s="33" cm="1">
        <f t="array" aca="1" ref="Q6" ca="1">IFERROR(IF(INDEX(INDIRECT("'"&amp;Meta!$B$1&amp;"'!i:i"),Tabel1[[#This Row],[Index]])=0,,INDEX(INDIRECT("'"&amp;Meta!$B$1&amp;"'!i:i"),Tabel1[[#This Row],[Index]])),)</f>
        <v>0</v>
      </c>
      <c r="R6" s="33" cm="1">
        <f t="array" aca="1" ref="R6" ca="1">IFERROR(IF(INDEX(INDIRECT("'"&amp;Meta!$B$1&amp;"'!j:j"),Tabel1[[#This Row],[Index]])=0,,INDEX(INDIRECT("'"&amp;Meta!$B$1&amp;"'!j:j"),Tabel1[[#This Row],[Index]])),)</f>
        <v>0</v>
      </c>
      <c r="S6" s="33" cm="1">
        <f t="array" aca="1" ref="S6" ca="1">IFERROR(IF(INDEX(INDIRECT("'"&amp;Meta!$B$1&amp;"'!k:k"),Tabel1[[#This Row],[Index]])=0,,INDEX(INDIRECT("'"&amp;Meta!$B$1&amp;"'!k:k"),Tabel1[[#This Row],[Index]])),)</f>
        <v>0</v>
      </c>
      <c r="T6" s="40" cm="1">
        <f t="array" aca="1" ref="T6" ca="1">IFERROR(IF(INDEX(INDIRECT("'"&amp;Meta!$B$1&amp;"'!g:g"),Tabel1[[#This Row],[Index]])=0,,INDEX(INDIRECT("'"&amp;Meta!$B$1&amp;"'!g:g"),Tabel1[[#This Row],[Index]])),)</f>
        <v>0</v>
      </c>
      <c r="U6" s="44">
        <f ca="1">MAX(Tabel1[[#This Row],[Mail 1 VZVZ]:[Willen niet VZVZ]])</f>
        <v>0</v>
      </c>
      <c r="V6" s="41"/>
      <c r="W6" s="42">
        <f ca="1">IF(SUM(Tabel1[[#This Row],[Mail 1 VZVZ]:[Willen niet VZVZ]])=0,0,1)</f>
        <v>0</v>
      </c>
      <c r="X6" s="42">
        <f ca="1">IFERROR(IF(AND(Tabel1[[#This Row],[Gemigreerd VZVZ]]=0,Tabel1[[#This Row],[Getekend VZVZ]]&lt;&gt;0),TODAY()-Tabel1[[#This Row],[Getekend VZVZ]],0),0)</f>
        <v>0</v>
      </c>
      <c r="Y6" s="42">
        <f ca="1">IFERROR(IF(OR(Tabel1[[#This Row],[Mail 1 VZVZ]]=0,Tabel1[[#This Row],[Getekend VZVZ]]&lt;&gt;0),0,TODAY()-Tabel1[[#This Row],[Mail 1 VZVZ]]),0)</f>
        <v>0</v>
      </c>
      <c r="Z6" s="42">
        <f ca="1">IFERROR(IF(OR(Tabel1[[#This Row],[Mail 2 VZVZ]]=0,Tabel1[[#This Row],[Getekend VZVZ]]&lt;&gt;0),0,TODAY()-Tabel1[[#This Row],[Mail 2 VZVZ]]),0)</f>
        <v>0</v>
      </c>
      <c r="AA6" s="3">
        <v>1</v>
      </c>
      <c r="AB6" s="3">
        <f ca="1">IF(Tabel1[[#This Row],[Mail 1 VZVZ]]&lt;&gt;0,1,0)</f>
        <v>0</v>
      </c>
      <c r="AC6" s="3">
        <f ca="1">IF(Tabel1[[#This Row],[Mail 2 VZVZ]]&lt;&gt;0,1,0)</f>
        <v>0</v>
      </c>
      <c r="AD6" s="3">
        <f ca="1">IF(Tabel1[[#This Row],[Getekend VZVZ]]&lt;&gt;0,1,0)</f>
        <v>0</v>
      </c>
      <c r="AE6" s="3">
        <f ca="1">IF(Tabel1[[#This Row],[Gemigreerd VZVZ]]&lt;&gt;0,1,0)</f>
        <v>0</v>
      </c>
      <c r="AF6" s="3">
        <f ca="1">IF(Tabel1[[#This Row],[Willen niet VZVZ]]&lt;&gt;0,1,0)</f>
        <v>0</v>
      </c>
    </row>
    <row r="7" spans="1:36" ht="60" hidden="1" customHeight="1">
      <c r="A7" s="61">
        <v>90314</v>
      </c>
      <c r="B7" s="2" t="str" cm="1">
        <f t="array" aca="1" ref="B7" ca="1">INDEX(INDIRECT("'"&amp;Meta!$B$1&amp;"'!B:B"),Tabel1[[#This Row],[Index]])</f>
        <v>Thuiszorg Noord</v>
      </c>
      <c r="C7" s="2" t="s">
        <v>22</v>
      </c>
      <c r="D7" s="2" t="str" cm="1">
        <f t="array" aca="1" ref="D7" ca="1">INDEX(INDIRECT("'"&amp;Meta!$B$1&amp;"'!Q:Q"),Tabel1[[#This Row],[Index]])</f>
        <v>Huisartsenpraktijk</v>
      </c>
      <c r="E7" s="2" t="str" cm="1">
        <f t="array" aca="1" ref="E7" ca="1">INDEX(INDIRECT("'"&amp;Meta!$B$1&amp;"'!S:S"),Tabel1[[#This Row],[Index]])</f>
        <v>Julia ten Mulder</v>
      </c>
      <c r="F7" s="2" t="str" cm="1">
        <f t="array" aca="1" ref="F7" ca="1">INDEX(INDIRECT("'"&amp;Meta!$B$1&amp;"'!T:T"),Tabel1[[#This Row],[Index]])</f>
        <v>julia.mulder@voorbeeldzorg.nl</v>
      </c>
      <c r="G7" s="3">
        <f ca="1">COUNTIF(F:F,Tabel1[[#This Row],[Mail WV]])</f>
        <v>1</v>
      </c>
      <c r="H7" s="3">
        <f ca="1">COUNTIF(E:E,Tabel1[[#This Row],[Naam WV]])</f>
        <v>1</v>
      </c>
      <c r="I7" s="2" t="s">
        <v>158</v>
      </c>
      <c r="J7" s="2" t="s">
        <v>159</v>
      </c>
      <c r="K7" s="2" t="s">
        <v>154</v>
      </c>
      <c r="L7" s="2" t="str" cm="1">
        <f t="array" aca="1" ref="L7" ca="1">INDEX(INDIRECT("'"&amp;Meta!$B$1&amp;"'!N:N"),Tabel1[[#This Row],[Index]])</f>
        <v>Huisarts</v>
      </c>
      <c r="M7" s="2">
        <f ca="1">IFERROR(MATCH(Tabel1[[#This Row],[URA]],INDIRECT("'"&amp;Meta!$B$1&amp;"'!A:A"),0),"")</f>
        <v>7</v>
      </c>
      <c r="N7" s="39" cm="1">
        <f t="array" aca="1" ref="N7" ca="1">IFERROR(IF(Tabel1[[#This Row],[Maatwerk]]&gt;1,Tabel1[[#This Row],[Maatwerk]],IF(INDEX(INDIRECT("'"&amp;Meta!$B$1&amp;"'!C:C"),Tabel1[[#This Row],[Index]])=0,,INDEX(INDIRECT("'"&amp;Meta!$B$1&amp;"'!C:C"),Tabel1[[#This Row],[Index]]))),)</f>
        <v>0</v>
      </c>
      <c r="O7" s="33" cm="1">
        <f t="array" aca="1" ref="O7" ca="1">IFERROR(IF(INDEX(INDIRECT("'"&amp;Meta!$B$1&amp;"'!f:f"),Tabel1[[#This Row],[Index]])=0,,INDEX(INDIRECT("'"&amp;Meta!$B$1&amp;"'!f:f"),Tabel1[[#This Row],[Index]])),)</f>
        <v>0</v>
      </c>
      <c r="P7" s="33" cm="1">
        <f t="array" aca="1" ref="P7" ca="1">IFERROR(IF(INDEX(INDIRECT("'"&amp;Meta!$B$1&amp;"'!D:D"),Tabel1[[#This Row],[Index]])=0,,INDEX(INDIRECT("'"&amp;Meta!$B$1&amp;"'!D:D"),Tabel1[[#This Row],[Index]])),)</f>
        <v>0</v>
      </c>
      <c r="Q7" s="33" cm="1">
        <f t="array" aca="1" ref="Q7" ca="1">IFERROR(IF(INDEX(INDIRECT("'"&amp;Meta!$B$1&amp;"'!i:i"),Tabel1[[#This Row],[Index]])=0,,INDEX(INDIRECT("'"&amp;Meta!$B$1&amp;"'!i:i"),Tabel1[[#This Row],[Index]])),)</f>
        <v>0</v>
      </c>
      <c r="R7" s="33" cm="1">
        <f t="array" aca="1" ref="R7" ca="1">IFERROR(IF(INDEX(INDIRECT("'"&amp;Meta!$B$1&amp;"'!j:j"),Tabel1[[#This Row],[Index]])=0,,INDEX(INDIRECT("'"&amp;Meta!$B$1&amp;"'!j:j"),Tabel1[[#This Row],[Index]])),)</f>
        <v>0</v>
      </c>
      <c r="S7" s="33" cm="1">
        <f t="array" aca="1" ref="S7" ca="1">IFERROR(IF(INDEX(INDIRECT("'"&amp;Meta!$B$1&amp;"'!k:k"),Tabel1[[#This Row],[Index]])=0,,INDEX(INDIRECT("'"&amp;Meta!$B$1&amp;"'!k:k"),Tabel1[[#This Row],[Index]])),)</f>
        <v>0</v>
      </c>
      <c r="T7" s="40" cm="1">
        <f t="array" aca="1" ref="T7" ca="1">IFERROR(IF(INDEX(INDIRECT("'"&amp;Meta!$B$1&amp;"'!g:g"),Tabel1[[#This Row],[Index]])=0,,INDEX(INDIRECT("'"&amp;Meta!$B$1&amp;"'!g:g"),Tabel1[[#This Row],[Index]])),)</f>
        <v>0</v>
      </c>
      <c r="U7" s="44">
        <f ca="1">MAX(Tabel1[[#This Row],[Mail 1 VZVZ]:[Willen niet VZVZ]])</f>
        <v>0</v>
      </c>
      <c r="V7" s="41"/>
      <c r="W7" s="42">
        <f ca="1">IF(SUM(Tabel1[[#This Row],[Mail 1 VZVZ]:[Willen niet VZVZ]])=0,0,1)</f>
        <v>0</v>
      </c>
      <c r="X7" s="42">
        <f ca="1">IFERROR(IF(AND(Tabel1[[#This Row],[Gemigreerd VZVZ]]=0,Tabel1[[#This Row],[Getekend VZVZ]]&lt;&gt;0),TODAY()-Tabel1[[#This Row],[Getekend VZVZ]],0),0)</f>
        <v>0</v>
      </c>
      <c r="Y7" s="42">
        <f ca="1">IFERROR(IF(OR(Tabel1[[#This Row],[Mail 1 VZVZ]]=0,Tabel1[[#This Row],[Getekend VZVZ]]&lt;&gt;0),0,TODAY()-Tabel1[[#This Row],[Mail 1 VZVZ]]),0)</f>
        <v>0</v>
      </c>
      <c r="Z7" s="42">
        <f ca="1">IFERROR(IF(OR(Tabel1[[#This Row],[Mail 2 VZVZ]]=0,Tabel1[[#This Row],[Getekend VZVZ]]&lt;&gt;0),0,TODAY()-Tabel1[[#This Row],[Mail 2 VZVZ]]),0)</f>
        <v>0</v>
      </c>
      <c r="AA7" s="3">
        <v>1</v>
      </c>
      <c r="AB7" s="3">
        <f ca="1">IF(Tabel1[[#This Row],[Mail 1 VZVZ]]&lt;&gt;0,1,0)</f>
        <v>0</v>
      </c>
      <c r="AC7" s="3">
        <f ca="1">IF(Tabel1[[#This Row],[Mail 2 VZVZ]]&lt;&gt;0,1,0)</f>
        <v>0</v>
      </c>
      <c r="AD7" s="3">
        <f ca="1">IF(Tabel1[[#This Row],[Getekend VZVZ]]&lt;&gt;0,1,0)</f>
        <v>0</v>
      </c>
      <c r="AE7" s="3">
        <f ca="1">IF(Tabel1[[#This Row],[Gemigreerd VZVZ]]&lt;&gt;0,1,0)</f>
        <v>0</v>
      </c>
      <c r="AF7" s="3">
        <f ca="1">IF(Tabel1[[#This Row],[Willen niet VZVZ]]&lt;&gt;0,1,0)</f>
        <v>0</v>
      </c>
    </row>
    <row r="8" spans="1:36" ht="60" customHeight="1">
      <c r="A8" s="61">
        <v>54196</v>
      </c>
      <c r="B8" s="2" t="str" cm="1">
        <f t="array" aca="1" ref="B8" ca="1">INDEX(INDIRECT("'"&amp;Meta!$B$1&amp;"'!B:B"),Tabel1[[#This Row],[Index]])</f>
        <v>Revalidatiecentrum Noord</v>
      </c>
      <c r="C8" s="2" t="s">
        <v>22</v>
      </c>
      <c r="D8" s="2" t="str" cm="1">
        <f t="array" aca="1" ref="D8" ca="1">INDEX(INDIRECT("'"&amp;Meta!$B$1&amp;"'!Q:Q"),Tabel1[[#This Row],[Index]])</f>
        <v>Huisartsenpraktijk</v>
      </c>
      <c r="E8" s="2" t="str" cm="1">
        <f t="array" aca="1" ref="E8" ca="1">INDEX(INDIRECT("'"&amp;Meta!$B$1&amp;"'!S:S"),Tabel1[[#This Row],[Index]])</f>
        <v>Daan van der Visser</v>
      </c>
      <c r="F8" s="2" t="str" cm="1">
        <f t="array" aca="1" ref="F8" ca="1">INDEX(INDIRECT("'"&amp;Meta!$B$1&amp;"'!T:T"),Tabel1[[#This Row],[Index]])</f>
        <v>daan.visser@voorbeeldzorg.nl</v>
      </c>
      <c r="G8" s="3">
        <f ca="1">COUNTIF(F:F,Tabel1[[#This Row],[Mail WV]])</f>
        <v>2</v>
      </c>
      <c r="H8" s="3">
        <f ca="1">COUNTIF(E:E,Tabel1[[#This Row],[Naam WV]])</f>
        <v>1</v>
      </c>
      <c r="I8" s="2" t="s">
        <v>152</v>
      </c>
      <c r="J8" s="2" t="s">
        <v>153</v>
      </c>
      <c r="K8" s="2" t="s">
        <v>154</v>
      </c>
      <c r="L8" s="2" t="str" cm="1">
        <f t="array" aca="1" ref="L8" ca="1">INDEX(INDIRECT("'"&amp;Meta!$B$1&amp;"'!N:N"),Tabel1[[#This Row],[Index]])</f>
        <v>Medicom</v>
      </c>
      <c r="M8" s="2">
        <f ca="1">IFERROR(MATCH(Tabel1[[#This Row],[URA]],INDIRECT("'"&amp;Meta!$B$1&amp;"'!A:A"),0),"")</f>
        <v>8</v>
      </c>
      <c r="N8" s="39" cm="1">
        <f t="array" aca="1" ref="N8" ca="1">IFERROR(IF(Tabel1[[#This Row],[Maatwerk]]&gt;1,Tabel1[[#This Row],[Maatwerk]],IF(INDEX(INDIRECT("'"&amp;Meta!$B$1&amp;"'!C:C"),Tabel1[[#This Row],[Index]])=0,,INDEX(INDIRECT("'"&amp;Meta!$B$1&amp;"'!C:C"),Tabel1[[#This Row],[Index]]))),)</f>
        <v>45916</v>
      </c>
      <c r="O8" s="33" cm="1">
        <f t="array" aca="1" ref="O8" ca="1">IFERROR(IF(INDEX(INDIRECT("'"&amp;Meta!$B$1&amp;"'!f:f"),Tabel1[[#This Row],[Index]])=0,,INDEX(INDIRECT("'"&amp;Meta!$B$1&amp;"'!f:f"),Tabel1[[#This Row],[Index]])),)</f>
        <v>0</v>
      </c>
      <c r="P8" s="33" cm="1">
        <f t="array" aca="1" ref="P8" ca="1">IFERROR(IF(INDEX(INDIRECT("'"&amp;Meta!$B$1&amp;"'!D:D"),Tabel1[[#This Row],[Index]])=0,,INDEX(INDIRECT("'"&amp;Meta!$B$1&amp;"'!D:D"),Tabel1[[#This Row],[Index]])),)</f>
        <v>45925</v>
      </c>
      <c r="R8" s="33" cm="1">
        <f t="array" aca="1" ref="R8" ca="1">IFERROR(IF(INDEX(INDIRECT("'"&amp;Meta!$B$1&amp;"'!j:j"),Tabel1[[#This Row],[Index]])=0,,INDEX(INDIRECT("'"&amp;Meta!$B$1&amp;"'!j:j"),Tabel1[[#This Row],[Index]])),)</f>
        <v>0</v>
      </c>
      <c r="S8" s="33" cm="1">
        <f t="array" aca="1" ref="S8" ca="1">IFERROR(IF(INDEX(INDIRECT("'"&amp;Meta!$B$1&amp;"'!k:k"),Tabel1[[#This Row],[Index]])=0,,INDEX(INDIRECT("'"&amp;Meta!$B$1&amp;"'!k:k"),Tabel1[[#This Row],[Index]])),)</f>
        <v>0</v>
      </c>
      <c r="T8" s="40" cm="1">
        <f t="array" aca="1" ref="T8" ca="1">IFERROR(IF(INDEX(INDIRECT("'"&amp;Meta!$B$1&amp;"'!g:g"),Tabel1[[#This Row],[Index]])=0,,INDEX(INDIRECT("'"&amp;Meta!$B$1&amp;"'!g:g"),Tabel1[[#This Row],[Index]])),)</f>
        <v>0</v>
      </c>
      <c r="U8" s="44">
        <f ca="1">MAX(Tabel1[[#This Row],[Mail 1 VZVZ]:[Willen niet VZVZ]])</f>
        <v>45925</v>
      </c>
      <c r="V8" s="41"/>
      <c r="W8" s="42">
        <f ca="1">IF(SUM(Tabel1[[#This Row],[Mail 1 VZVZ]:[Willen niet VZVZ]])=0,0,1)</f>
        <v>1</v>
      </c>
      <c r="X8" s="42">
        <f ca="1">IFERROR(IF(AND(Tabel1[[#This Row],[Gemigreerd VZVZ]]=0,Tabel1[[#This Row],[Getekend VZVZ]]&lt;&gt;0),TODAY()-Tabel1[[#This Row],[Getekend VZVZ]],0),0)</f>
        <v>0</v>
      </c>
      <c r="Y8" s="42">
        <f ca="1">IFERROR(IF(OR(Tabel1[[#This Row],[Mail 1 VZVZ]]=0,Tabel1[[#This Row],[Getekend VZVZ]]&lt;&gt;0),0,TODAY()-Tabel1[[#This Row],[Mail 1 VZVZ]]),0)</f>
        <v>358</v>
      </c>
      <c r="Z8" s="42">
        <f ca="1">IFERROR(IF(OR(Tabel1[[#This Row],[Mail 2 VZVZ]]=0,Tabel1[[#This Row],[Getekend VZVZ]]&lt;&gt;0),0,TODAY()-Tabel1[[#This Row],[Mail 2 VZVZ]]),0)</f>
        <v>349</v>
      </c>
      <c r="AA8" s="3">
        <v>1</v>
      </c>
      <c r="AB8" s="3">
        <f ca="1">IF(Tabel1[[#This Row],[Mail 1 VZVZ]]&lt;&gt;0,1,0)</f>
        <v>1</v>
      </c>
      <c r="AC8" s="3">
        <f ca="1">IF(Tabel1[[#This Row],[Mail 2 VZVZ]]&lt;&gt;0,1,0)</f>
        <v>1</v>
      </c>
      <c r="AD8" s="3">
        <f>IF(Tabel1[[#This Row],[Getekend VZVZ]]&lt;&gt;0,1,0)</f>
        <v>0</v>
      </c>
      <c r="AE8" s="3">
        <f ca="1">IF(Tabel1[[#This Row],[Gemigreerd VZVZ]]&lt;&gt;0,1,0)</f>
        <v>0</v>
      </c>
      <c r="AF8" s="3">
        <f ca="1">IF(Tabel1[[#This Row],[Willen niet VZVZ]]&lt;&gt;0,1,0)</f>
        <v>0</v>
      </c>
    </row>
    <row r="9" spans="1:36" ht="60" hidden="1" customHeight="1">
      <c r="A9" s="61">
        <v>90325</v>
      </c>
      <c r="B9" s="2" t="str" cm="1">
        <f t="array" aca="1" ref="B9" ca="1">INDEX(INDIRECT("'"&amp;Meta!$B$1&amp;"'!B:B"),Tabel1[[#This Row],[Index]])</f>
        <v>Diagnostisch Centrum Noord</v>
      </c>
      <c r="C9" s="2" t="s">
        <v>22</v>
      </c>
      <c r="D9" s="2" t="str" cm="1">
        <f t="array" aca="1" ref="D9" ca="1">INDEX(INDIRECT("'"&amp;Meta!$B$1&amp;"'!Q:Q"),Tabel1[[#This Row],[Index]])</f>
        <v>Huisartsenpraktijk</v>
      </c>
      <c r="E9" s="2" t="str" cm="1">
        <f t="array" aca="1" ref="E9" ca="1">INDEX(INDIRECT("'"&amp;Meta!$B$1&amp;"'!S:S"),Tabel1[[#This Row],[Index]])</f>
        <v>Sara ten Meijer</v>
      </c>
      <c r="F9" s="2" t="str" cm="1">
        <f t="array" aca="1" ref="F9" ca="1">INDEX(INDIRECT("'"&amp;Meta!$B$1&amp;"'!T:T"),Tabel1[[#This Row],[Index]])</f>
        <v>sara.meijer@voorbeeldzorg.nl</v>
      </c>
      <c r="G9" s="3">
        <f ca="1">COUNTIF(F:F,Tabel1[[#This Row],[Mail WV]])</f>
        <v>1</v>
      </c>
      <c r="H9" s="3">
        <f ca="1">COUNTIF(E:E,Tabel1[[#This Row],[Naam WV]])</f>
        <v>1</v>
      </c>
      <c r="I9" s="2" t="s">
        <v>126</v>
      </c>
      <c r="J9" s="2" t="s">
        <v>127</v>
      </c>
      <c r="K9" s="2" t="s">
        <v>107</v>
      </c>
      <c r="L9" s="2" t="str" cm="1">
        <f t="array" aca="1" ref="L9" ca="1">INDEX(INDIRECT("'"&amp;Meta!$B$1&amp;"'!N:N"),Tabel1[[#This Row],[Index]])</f>
        <v>Huisarts</v>
      </c>
      <c r="M9" s="2">
        <f ca="1">IFERROR(MATCH(Tabel1[[#This Row],[URA]],INDIRECT("'"&amp;Meta!$B$1&amp;"'!A:A"),0),"")</f>
        <v>9</v>
      </c>
      <c r="N9" s="39" cm="1">
        <f t="array" aca="1" ref="N9" ca="1">IFERROR(IF(Tabel1[[#This Row],[Maatwerk]]&gt;1,Tabel1[[#This Row],[Maatwerk]],IF(INDEX(INDIRECT("'"&amp;Meta!$B$1&amp;"'!C:C"),Tabel1[[#This Row],[Index]])=0,,INDEX(INDIRECT("'"&amp;Meta!$B$1&amp;"'!C:C"),Tabel1[[#This Row],[Index]]))),)</f>
        <v>0</v>
      </c>
      <c r="O9" s="33" cm="1">
        <f t="array" aca="1" ref="O9" ca="1">IFERROR(IF(INDEX(INDIRECT("'"&amp;Meta!$B$1&amp;"'!f:f"),Tabel1[[#This Row],[Index]])=0,,INDEX(INDIRECT("'"&amp;Meta!$B$1&amp;"'!f:f"),Tabel1[[#This Row],[Index]])),)</f>
        <v>0</v>
      </c>
      <c r="P9" s="33" cm="1">
        <f t="array" aca="1" ref="P9" ca="1">IFERROR(IF(INDEX(INDIRECT("'"&amp;Meta!$B$1&amp;"'!D:D"),Tabel1[[#This Row],[Index]])=0,,INDEX(INDIRECT("'"&amp;Meta!$B$1&amp;"'!D:D"),Tabel1[[#This Row],[Index]])),)</f>
        <v>0</v>
      </c>
      <c r="Q9" s="33" cm="1">
        <f t="array" aca="1" ref="Q9" ca="1">IFERROR(IF(INDEX(INDIRECT("'"&amp;Meta!$B$1&amp;"'!i:i"),Tabel1[[#This Row],[Index]])=0,,INDEX(INDIRECT("'"&amp;Meta!$B$1&amp;"'!i:i"),Tabel1[[#This Row],[Index]])),)</f>
        <v>0</v>
      </c>
      <c r="R9" s="33" cm="1">
        <f t="array" aca="1" ref="R9" ca="1">IFERROR(IF(INDEX(INDIRECT("'"&amp;Meta!$B$1&amp;"'!j:j"),Tabel1[[#This Row],[Index]])=0,,INDEX(INDIRECT("'"&amp;Meta!$B$1&amp;"'!j:j"),Tabel1[[#This Row],[Index]])),)</f>
        <v>0</v>
      </c>
      <c r="S9" s="33" cm="1">
        <f t="array" aca="1" ref="S9" ca="1">IFERROR(IF(INDEX(INDIRECT("'"&amp;Meta!$B$1&amp;"'!k:k"),Tabel1[[#This Row],[Index]])=0,,INDEX(INDIRECT("'"&amp;Meta!$B$1&amp;"'!k:k"),Tabel1[[#This Row],[Index]])),)</f>
        <v>0</v>
      </c>
      <c r="T9" s="40" cm="1">
        <f t="array" aca="1" ref="T9" ca="1">IFERROR(IF(INDEX(INDIRECT("'"&amp;Meta!$B$1&amp;"'!g:g"),Tabel1[[#This Row],[Index]])=0,,INDEX(INDIRECT("'"&amp;Meta!$B$1&amp;"'!g:g"),Tabel1[[#This Row],[Index]])),)</f>
        <v>0</v>
      </c>
      <c r="U9" s="44">
        <f ca="1">MAX(Tabel1[[#This Row],[Mail 1 VZVZ]:[Willen niet VZVZ]])</f>
        <v>0</v>
      </c>
      <c r="V9" s="41"/>
      <c r="W9" s="42">
        <f ca="1">IF(SUM(Tabel1[[#This Row],[Mail 1 VZVZ]:[Willen niet VZVZ]])=0,0,1)</f>
        <v>0</v>
      </c>
      <c r="X9" s="42">
        <f ca="1">IFERROR(IF(AND(Tabel1[[#This Row],[Gemigreerd VZVZ]]=0,Tabel1[[#This Row],[Getekend VZVZ]]&lt;&gt;0),TODAY()-Tabel1[[#This Row],[Getekend VZVZ]],0),0)</f>
        <v>0</v>
      </c>
      <c r="Y9" s="42">
        <f ca="1">IFERROR(IF(OR(Tabel1[[#This Row],[Mail 1 VZVZ]]=0,Tabel1[[#This Row],[Getekend VZVZ]]&lt;&gt;0),0,TODAY()-Tabel1[[#This Row],[Mail 1 VZVZ]]),0)</f>
        <v>0</v>
      </c>
      <c r="Z9" s="42">
        <f ca="1">IFERROR(IF(OR(Tabel1[[#This Row],[Mail 2 VZVZ]]=0,Tabel1[[#This Row],[Getekend VZVZ]]&lt;&gt;0),0,TODAY()-Tabel1[[#This Row],[Mail 2 VZVZ]]),0)</f>
        <v>0</v>
      </c>
      <c r="AA9" s="3">
        <v>1</v>
      </c>
      <c r="AB9" s="3">
        <f ca="1">IF(Tabel1[[#This Row],[Mail 1 VZVZ]]&lt;&gt;0,1,0)</f>
        <v>0</v>
      </c>
      <c r="AC9" s="3">
        <f ca="1">IF(Tabel1[[#This Row],[Mail 2 VZVZ]]&lt;&gt;0,1,0)</f>
        <v>0</v>
      </c>
      <c r="AD9" s="3">
        <f ca="1">IF(Tabel1[[#This Row],[Getekend VZVZ]]&lt;&gt;0,1,0)</f>
        <v>0</v>
      </c>
      <c r="AE9" s="3">
        <f ca="1">IF(Tabel1[[#This Row],[Gemigreerd VZVZ]]&lt;&gt;0,1,0)</f>
        <v>0</v>
      </c>
      <c r="AF9" s="3">
        <f ca="1">IF(Tabel1[[#This Row],[Willen niet VZVZ]]&lt;&gt;0,1,0)</f>
        <v>0</v>
      </c>
    </row>
    <row r="10" spans="1:36" ht="60" customHeight="1">
      <c r="A10" s="61">
        <v>29378</v>
      </c>
      <c r="B10" s="2" t="str" cm="1">
        <f t="array" aca="1" ref="B10" ca="1">INDEX(INDIRECT("'"&amp;Meta!$B$1&amp;"'!B:B"),Tabel1[[#This Row],[Index]])</f>
        <v>Zorgorganisatie Noord</v>
      </c>
      <c r="C10" s="2" t="s">
        <v>22</v>
      </c>
      <c r="D10" s="2" t="str" cm="1">
        <f t="array" aca="1" ref="D10" ca="1">INDEX(INDIRECT("'"&amp;Meta!$B$1&amp;"'!Q:Q"),Tabel1[[#This Row],[Index]])</f>
        <v>Apotheek</v>
      </c>
      <c r="E10" s="2" t="str" cm="1">
        <f t="array" aca="1" ref="E10" ca="1">INDEX(INDIRECT("'"&amp;Meta!$B$1&amp;"'!S:S"),Tabel1[[#This Row],[Index]])</f>
        <v>Mats Kuiper</v>
      </c>
      <c r="F10" s="2" t="str" cm="1">
        <f t="array" aca="1" ref="F10" ca="1">INDEX(INDIRECT("'"&amp;Meta!$B$1&amp;"'!T:T"),Tabel1[[#This Row],[Index]])</f>
        <v>mats.kuiper@voorbeeldzorg.nl</v>
      </c>
      <c r="G10" s="3">
        <f ca="1">COUNTIF(F:F,Tabel1[[#This Row],[Mail WV]])</f>
        <v>1</v>
      </c>
      <c r="H10" s="3">
        <f ca="1">COUNTIF(E:E,Tabel1[[#This Row],[Naam WV]])</f>
        <v>1</v>
      </c>
      <c r="I10" s="2" t="s">
        <v>136</v>
      </c>
      <c r="J10" s="2" t="s">
        <v>137</v>
      </c>
      <c r="K10" s="2" t="s">
        <v>71</v>
      </c>
      <c r="L10" s="2" t="str" cm="1">
        <f t="array" aca="1" ref="L10" ca="1">INDEX(INDIRECT("'"&amp;Meta!$B$1&amp;"'!N:N"),Tabel1[[#This Row],[Index]])</f>
        <v>CGM Apotheek</v>
      </c>
      <c r="M10" s="2">
        <f ca="1">IFERROR(MATCH(Tabel1[[#This Row],[URA]],INDIRECT("'"&amp;Meta!$B$1&amp;"'!A:A"),0),"")</f>
        <v>10</v>
      </c>
      <c r="N10" s="39" cm="1">
        <f t="array" aca="1" ref="N10" ca="1">IFERROR(IF(Tabel1[[#This Row],[Maatwerk]]&gt;1,Tabel1[[#This Row],[Maatwerk]],IF(INDEX(INDIRECT("'"&amp;Meta!$B$1&amp;"'!C:C"),Tabel1[[#This Row],[Index]])=0,,INDEX(INDIRECT("'"&amp;Meta!$B$1&amp;"'!C:C"),Tabel1[[#This Row],[Index]]))),)</f>
        <v>46000</v>
      </c>
      <c r="O10" s="33" cm="1">
        <f t="array" aca="1" ref="O10" ca="1">IFERROR(IF(INDEX(INDIRECT("'"&amp;Meta!$B$1&amp;"'!f:f"),Tabel1[[#This Row],[Index]])=0,,INDEX(INDIRECT("'"&amp;Meta!$B$1&amp;"'!f:f"),Tabel1[[#This Row],[Index]])),)</f>
        <v>0</v>
      </c>
      <c r="P10" s="33" cm="1">
        <f t="array" aca="1" ref="P10" ca="1">IFERROR(IF(INDEX(INDIRECT("'"&amp;Meta!$B$1&amp;"'!D:D"),Tabel1[[#This Row],[Index]])=0,,INDEX(INDIRECT("'"&amp;Meta!$B$1&amp;"'!D:D"),Tabel1[[#This Row],[Index]])),)</f>
        <v>46007</v>
      </c>
      <c r="Q10" s="33" cm="1">
        <f t="array" aca="1" ref="Q10" ca="1">IFERROR(IF(INDEX(INDIRECT("'"&amp;Meta!$B$1&amp;"'!i:i"),Tabel1[[#This Row],[Index]])=0,,INDEX(INDIRECT("'"&amp;Meta!$B$1&amp;"'!i:i"),Tabel1[[#This Row],[Index]])),)</f>
        <v>46160</v>
      </c>
      <c r="R10" s="33" cm="1">
        <f t="array" aca="1" ref="R10" ca="1">IFERROR(IF(INDEX(INDIRECT("'"&amp;Meta!$B$1&amp;"'!j:j"),Tabel1[[#This Row],[Index]])=0,,INDEX(INDIRECT("'"&amp;Meta!$B$1&amp;"'!j:j"),Tabel1[[#This Row],[Index]])),)</f>
        <v>0</v>
      </c>
      <c r="S10" s="33" cm="1">
        <f t="array" aca="1" ref="S10" ca="1">IFERROR(IF(INDEX(INDIRECT("'"&amp;Meta!$B$1&amp;"'!k:k"),Tabel1[[#This Row],[Index]])=0,,INDEX(INDIRECT("'"&amp;Meta!$B$1&amp;"'!k:k"),Tabel1[[#This Row],[Index]])),)</f>
        <v>0</v>
      </c>
      <c r="T10" s="40" cm="1">
        <f t="array" aca="1" ref="T10" ca="1">IFERROR(IF(INDEX(INDIRECT("'"&amp;Meta!$B$1&amp;"'!g:g"),Tabel1[[#This Row],[Index]])=0,,INDEX(INDIRECT("'"&amp;Meta!$B$1&amp;"'!g:g"),Tabel1[[#This Row],[Index]])),)</f>
        <v>0</v>
      </c>
      <c r="U10" s="44">
        <f ca="1">MAX(Tabel1[[#This Row],[Mail 1 VZVZ]:[Willen niet VZVZ]])</f>
        <v>46160</v>
      </c>
      <c r="V10" s="41"/>
      <c r="W10" s="42">
        <f ca="1">IF(SUM(Tabel1[[#This Row],[Mail 1 VZVZ]:[Willen niet VZVZ]])=0,0,1)</f>
        <v>1</v>
      </c>
      <c r="X10" s="42">
        <f ca="1">IFERROR(IF(AND(Tabel1[[#This Row],[Gemigreerd VZVZ]]=0,Tabel1[[#This Row],[Getekend VZVZ]]&lt;&gt;0),TODAY()-Tabel1[[#This Row],[Getekend VZVZ]],0),0)</f>
        <v>114</v>
      </c>
      <c r="Y10" s="42">
        <f ca="1">IFERROR(IF(OR(Tabel1[[#This Row],[Mail 1 VZVZ]]=0,Tabel1[[#This Row],[Getekend VZVZ]]&lt;&gt;0),0,TODAY()-Tabel1[[#This Row],[Mail 1 VZVZ]]),0)</f>
        <v>0</v>
      </c>
      <c r="Z10" s="42">
        <f ca="1">IFERROR(IF(OR(Tabel1[[#This Row],[Mail 2 VZVZ]]=0,Tabel1[[#This Row],[Getekend VZVZ]]&lt;&gt;0),0,TODAY()-Tabel1[[#This Row],[Mail 2 VZVZ]]),0)</f>
        <v>0</v>
      </c>
      <c r="AA10" s="3">
        <v>1</v>
      </c>
      <c r="AB10" s="3">
        <f ca="1">IF(Tabel1[[#This Row],[Mail 1 VZVZ]]&lt;&gt;0,1,0)</f>
        <v>1</v>
      </c>
      <c r="AC10" s="3">
        <f ca="1">IF(Tabel1[[#This Row],[Mail 2 VZVZ]]&lt;&gt;0,1,0)</f>
        <v>1</v>
      </c>
      <c r="AD10" s="3">
        <f ca="1">IF(Tabel1[[#This Row],[Getekend VZVZ]]&lt;&gt;0,1,0)</f>
        <v>1</v>
      </c>
      <c r="AE10" s="3">
        <f ca="1">IF(Tabel1[[#This Row],[Gemigreerd VZVZ]]&lt;&gt;0,1,0)</f>
        <v>0</v>
      </c>
      <c r="AF10" s="3">
        <f ca="1">IF(Tabel1[[#This Row],[Willen niet VZVZ]]&lt;&gt;0,1,0)</f>
        <v>0</v>
      </c>
    </row>
    <row r="11" spans="1:36" ht="60" customHeight="1">
      <c r="A11" s="61">
        <v>23460</v>
      </c>
      <c r="B11" s="2" t="str" cm="1">
        <f t="array" aca="1" ref="B11" ca="1">INDEX(INDIRECT("'"&amp;Meta!$B$1&amp;"'!B:B"),Tabel1[[#This Row],[Index]])</f>
        <v>Gezondheidscentrum Noord</v>
      </c>
      <c r="C11" s="2" t="s">
        <v>22</v>
      </c>
      <c r="D11" s="2" t="str" cm="1">
        <f t="array" aca="1" ref="D11" ca="1">INDEX(INDIRECT("'"&amp;Meta!$B$1&amp;"'!Q:Q"),Tabel1[[#This Row],[Index]])</f>
        <v>Apotheek</v>
      </c>
      <c r="E11" s="2" t="str" cm="1">
        <f t="array" aca="1" ref="E11" ca="1">INDEX(INDIRECT("'"&amp;Meta!$B$1&amp;"'!S:S"),Tabel1[[#This Row],[Index]])</f>
        <v>Mila van den Bos</v>
      </c>
      <c r="F11" s="2" t="str" cm="1">
        <f t="array" aca="1" ref="F11" ca="1">INDEX(INDIRECT("'"&amp;Meta!$B$1&amp;"'!T:T"),Tabel1[[#This Row],[Index]])</f>
        <v>mila.bos@voorbeeldzorg.nl</v>
      </c>
      <c r="G11" s="3">
        <f ca="1">COUNTIF(F:F,Tabel1[[#This Row],[Mail WV]])</f>
        <v>1</v>
      </c>
      <c r="H11" s="3">
        <f ca="1">COUNTIF(E:E,Tabel1[[#This Row],[Naam WV]])</f>
        <v>1</v>
      </c>
      <c r="I11" s="2" t="s">
        <v>129</v>
      </c>
      <c r="J11" s="2" t="s">
        <v>130</v>
      </c>
      <c r="K11" s="2" t="s">
        <v>131</v>
      </c>
      <c r="L11" s="2" t="str" cm="1">
        <f t="array" aca="1" ref="L11" ca="1">INDEX(INDIRECT("'"&amp;Meta!$B$1&amp;"'!N:N"),Tabel1[[#This Row],[Index]])</f>
        <v>Sanday voor de apotheek</v>
      </c>
      <c r="M11" s="2">
        <f ca="1">IFERROR(MATCH(Tabel1[[#This Row],[URA]],INDIRECT("'"&amp;Meta!$B$1&amp;"'!A:A"),0),"")</f>
        <v>11</v>
      </c>
      <c r="N11" s="39" cm="1">
        <f t="array" aca="1" ref="N11" ca="1">IFERROR(IF(Tabel1[[#This Row],[Maatwerk]]&gt;1,Tabel1[[#This Row],[Maatwerk]],IF(INDEX(INDIRECT("'"&amp;Meta!$B$1&amp;"'!C:C"),Tabel1[[#This Row],[Index]])=0,,INDEX(INDIRECT("'"&amp;Meta!$B$1&amp;"'!C:C"),Tabel1[[#This Row],[Index]]))),)</f>
        <v>46056</v>
      </c>
      <c r="O11" s="33" cm="1">
        <f t="array" aca="1" ref="O11" ca="1">IFERROR(IF(INDEX(INDIRECT("'"&amp;Meta!$B$1&amp;"'!f:f"),Tabel1[[#This Row],[Index]])=0,,INDEX(INDIRECT("'"&amp;Meta!$B$1&amp;"'!f:f"),Tabel1[[#This Row],[Index]])),)</f>
        <v>46056</v>
      </c>
      <c r="P11" s="33" cm="1">
        <f t="array" aca="1" ref="P11" ca="1">IFERROR(IF(INDEX(INDIRECT("'"&amp;Meta!$B$1&amp;"'!D:D"),Tabel1[[#This Row],[Index]])=0,,INDEX(INDIRECT("'"&amp;Meta!$B$1&amp;"'!D:D"),Tabel1[[#This Row],[Index]])),)</f>
        <v>46154</v>
      </c>
      <c r="R11" s="33" cm="1">
        <f t="array" aca="1" ref="R11" ca="1">IFERROR(IF(INDEX(INDIRECT("'"&amp;Meta!$B$1&amp;"'!j:j"),Tabel1[[#This Row],[Index]])=0,,INDEX(INDIRECT("'"&amp;Meta!$B$1&amp;"'!j:j"),Tabel1[[#This Row],[Index]])),)</f>
        <v>0</v>
      </c>
      <c r="S11" s="33" cm="1">
        <f t="array" aca="1" ref="S11" ca="1">IFERROR(IF(INDEX(INDIRECT("'"&amp;Meta!$B$1&amp;"'!k:k"),Tabel1[[#This Row],[Index]])=0,,INDEX(INDIRECT("'"&amp;Meta!$B$1&amp;"'!k:k"),Tabel1[[#This Row],[Index]])),)</f>
        <v>0</v>
      </c>
      <c r="T11" s="40" cm="1">
        <f t="array" aca="1" ref="T11" ca="1">IFERROR(IF(INDEX(INDIRECT("'"&amp;Meta!$B$1&amp;"'!g:g"),Tabel1[[#This Row],[Index]])=0,,INDEX(INDIRECT("'"&amp;Meta!$B$1&amp;"'!g:g"),Tabel1[[#This Row],[Index]])),)</f>
        <v>0</v>
      </c>
      <c r="U11" s="44">
        <f ca="1">MAX(Tabel1[[#This Row],[Mail 1 VZVZ]:[Willen niet VZVZ]])</f>
        <v>46154</v>
      </c>
      <c r="V11" s="41"/>
      <c r="W11" s="42">
        <f ca="1">IF(SUM(Tabel1[[#This Row],[Mail 1 VZVZ]:[Willen niet VZVZ]])=0,0,1)</f>
        <v>1</v>
      </c>
      <c r="X11" s="42">
        <f ca="1">IFERROR(IF(AND(Tabel1[[#This Row],[Gemigreerd VZVZ]]=0,Tabel1[[#This Row],[Getekend VZVZ]]&lt;&gt;0),TODAY()-Tabel1[[#This Row],[Getekend VZVZ]],0),0)</f>
        <v>0</v>
      </c>
      <c r="Y11" s="42">
        <f ca="1">IFERROR(IF(OR(Tabel1[[#This Row],[Mail 1 VZVZ]]=0,Tabel1[[#This Row],[Getekend VZVZ]]&lt;&gt;0),0,TODAY()-Tabel1[[#This Row],[Mail 1 VZVZ]]),0)</f>
        <v>218</v>
      </c>
      <c r="Z11" s="42">
        <f ca="1">IFERROR(IF(OR(Tabel1[[#This Row],[Mail 2 VZVZ]]=0,Tabel1[[#This Row],[Getekend VZVZ]]&lt;&gt;0),0,TODAY()-Tabel1[[#This Row],[Mail 2 VZVZ]]),0)</f>
        <v>120</v>
      </c>
      <c r="AA11" s="3">
        <v>1</v>
      </c>
      <c r="AB11" s="3">
        <f ca="1">IF(Tabel1[[#This Row],[Mail 1 VZVZ]]&lt;&gt;0,1,0)</f>
        <v>1</v>
      </c>
      <c r="AC11" s="3">
        <f ca="1">IF(Tabel1[[#This Row],[Mail 2 VZVZ]]&lt;&gt;0,1,0)</f>
        <v>1</v>
      </c>
      <c r="AD11" s="3">
        <f>IF(Tabel1[[#This Row],[Getekend VZVZ]]&lt;&gt;0,1,0)</f>
        <v>0</v>
      </c>
      <c r="AE11" s="3">
        <f ca="1">IF(Tabel1[[#This Row],[Gemigreerd VZVZ]]&lt;&gt;0,1,0)</f>
        <v>0</v>
      </c>
      <c r="AF11" s="3">
        <f ca="1">IF(Tabel1[[#This Row],[Willen niet VZVZ]]&lt;&gt;0,1,0)</f>
        <v>0</v>
      </c>
    </row>
    <row r="12" spans="1:36" ht="60" customHeight="1">
      <c r="A12" s="61">
        <v>19962</v>
      </c>
      <c r="B12" s="2" t="str" cm="1">
        <f t="array" aca="1" ref="B12" ca="1">INDEX(INDIRECT("'"&amp;Meta!$B$1&amp;"'!B:B"),Tabel1[[#This Row],[Index]])</f>
        <v>Regionaal Zorgcentrum Zuid</v>
      </c>
      <c r="C12" s="2" t="s">
        <v>22</v>
      </c>
      <c r="D12" s="2" t="str" cm="1">
        <f t="array" aca="1" ref="D12" ca="1">INDEX(INDIRECT("'"&amp;Meta!$B$1&amp;"'!Q:Q"),Tabel1[[#This Row],[Index]])</f>
        <v>Apotheek</v>
      </c>
      <c r="E12" s="2" t="str" cm="1">
        <f t="array" aca="1" ref="E12" ca="1">INDEX(INDIRECT("'"&amp;Meta!$B$1&amp;"'!S:S"),Tabel1[[#This Row],[Index]])</f>
        <v>Levi van den Bos</v>
      </c>
      <c r="F12" s="2" t="str" cm="1">
        <f t="array" aca="1" ref="F12" ca="1">INDEX(INDIRECT("'"&amp;Meta!$B$1&amp;"'!T:T"),Tabel1[[#This Row],[Index]])</f>
        <v>levi.bos@voorbeeldzorg.nl</v>
      </c>
      <c r="G12" s="3">
        <f ca="1">COUNTIF(F:F,Tabel1[[#This Row],[Mail WV]])</f>
        <v>3</v>
      </c>
      <c r="H12" s="3">
        <f ca="1">COUNTIF(E:E,Tabel1[[#This Row],[Naam WV]])</f>
        <v>1</v>
      </c>
      <c r="I12" s="2" t="s">
        <v>139</v>
      </c>
      <c r="J12" s="2" t="s">
        <v>140</v>
      </c>
      <c r="K12" s="2" t="s">
        <v>141</v>
      </c>
      <c r="L12" s="2" t="str" cm="1">
        <f t="array" aca="1" ref="L12" ca="1">INDEX(INDIRECT("'"&amp;Meta!$B$1&amp;"'!N:N"),Tabel1[[#This Row],[Index]])</f>
        <v>CGM Apotheek</v>
      </c>
      <c r="M12" s="2">
        <f ca="1">IFERROR(MATCH(Tabel1[[#This Row],[URA]],INDIRECT("'"&amp;Meta!$B$1&amp;"'!A:A"),0),"")</f>
        <v>12</v>
      </c>
      <c r="N12" s="39" cm="1">
        <f t="array" aca="1" ref="N12" ca="1">IFERROR(IF(Tabel1[[#This Row],[Maatwerk]]&gt;1,Tabel1[[#This Row],[Maatwerk]],IF(INDEX(INDIRECT("'"&amp;Meta!$B$1&amp;"'!C:C"),Tabel1[[#This Row],[Index]])=0,,INDEX(INDIRECT("'"&amp;Meta!$B$1&amp;"'!C:C"),Tabel1[[#This Row],[Index]]))),)</f>
        <v>46000</v>
      </c>
      <c r="O12" s="33" cm="1">
        <f t="array" aca="1" ref="O12" ca="1">IFERROR(IF(INDEX(INDIRECT("'"&amp;Meta!$B$1&amp;"'!f:f"),Tabel1[[#This Row],[Index]])=0,,INDEX(INDIRECT("'"&amp;Meta!$B$1&amp;"'!f:f"),Tabel1[[#This Row],[Index]])),)</f>
        <v>0</v>
      </c>
      <c r="P12" s="33" cm="1">
        <f t="array" aca="1" ref="P12" ca="1">IFERROR(IF(INDEX(INDIRECT("'"&amp;Meta!$B$1&amp;"'!D:D"),Tabel1[[#This Row],[Index]])=0,,INDEX(INDIRECT("'"&amp;Meta!$B$1&amp;"'!D:D"),Tabel1[[#This Row],[Index]])),)</f>
        <v>46007</v>
      </c>
      <c r="Q12" s="33" cm="1">
        <f t="array" aca="1" ref="Q12" ca="1">IFERROR(IF(INDEX(INDIRECT("'"&amp;Meta!$B$1&amp;"'!i:i"),Tabel1[[#This Row],[Index]])=0,,INDEX(INDIRECT("'"&amp;Meta!$B$1&amp;"'!i:i"),Tabel1[[#This Row],[Index]])),)</f>
        <v>0</v>
      </c>
      <c r="R12" s="33" cm="1">
        <f t="array" aca="1" ref="R12" ca="1">IFERROR(IF(INDEX(INDIRECT("'"&amp;Meta!$B$1&amp;"'!j:j"),Tabel1[[#This Row],[Index]])=0,,INDEX(INDIRECT("'"&amp;Meta!$B$1&amp;"'!j:j"),Tabel1[[#This Row],[Index]])),)</f>
        <v>0</v>
      </c>
      <c r="S12" s="33" cm="1">
        <f t="array" aca="1" ref="S12" ca="1">IFERROR(IF(INDEX(INDIRECT("'"&amp;Meta!$B$1&amp;"'!k:k"),Tabel1[[#This Row],[Index]])=0,,INDEX(INDIRECT("'"&amp;Meta!$B$1&amp;"'!k:k"),Tabel1[[#This Row],[Index]])),)</f>
        <v>0</v>
      </c>
      <c r="T12" s="40" cm="1">
        <f t="array" aca="1" ref="T12" ca="1">IFERROR(IF(INDEX(INDIRECT("'"&amp;Meta!$B$1&amp;"'!g:g"),Tabel1[[#This Row],[Index]])=0,,INDEX(INDIRECT("'"&amp;Meta!$B$1&amp;"'!g:g"),Tabel1[[#This Row],[Index]])),)</f>
        <v>0</v>
      </c>
      <c r="U12" s="44">
        <f ca="1">MAX(Tabel1[[#This Row],[Mail 1 VZVZ]:[Willen niet VZVZ]])</f>
        <v>46007</v>
      </c>
      <c r="V12" s="41"/>
      <c r="W12" s="42">
        <f ca="1">IF(SUM(Tabel1[[#This Row],[Mail 1 VZVZ]:[Willen niet VZVZ]])=0,0,1)</f>
        <v>1</v>
      </c>
      <c r="X12" s="42">
        <f ca="1">IFERROR(IF(AND(Tabel1[[#This Row],[Gemigreerd VZVZ]]=0,Tabel1[[#This Row],[Getekend VZVZ]]&lt;&gt;0),TODAY()-Tabel1[[#This Row],[Getekend VZVZ]],0),0)</f>
        <v>0</v>
      </c>
      <c r="Y12" s="42">
        <f ca="1">IFERROR(IF(OR(Tabel1[[#This Row],[Mail 1 VZVZ]]=0,Tabel1[[#This Row],[Getekend VZVZ]]&lt;&gt;0),0,TODAY()-Tabel1[[#This Row],[Mail 1 VZVZ]]),0)</f>
        <v>274</v>
      </c>
      <c r="Z12" s="42">
        <f ca="1">IFERROR(IF(OR(Tabel1[[#This Row],[Mail 2 VZVZ]]=0,Tabel1[[#This Row],[Getekend VZVZ]]&lt;&gt;0),0,TODAY()-Tabel1[[#This Row],[Mail 2 VZVZ]]),0)</f>
        <v>267</v>
      </c>
      <c r="AA12" s="3">
        <v>1</v>
      </c>
      <c r="AB12" s="3">
        <f ca="1">IF(Tabel1[[#This Row],[Mail 1 VZVZ]]&lt;&gt;0,1,0)</f>
        <v>1</v>
      </c>
      <c r="AC12" s="3">
        <f ca="1">IF(Tabel1[[#This Row],[Mail 2 VZVZ]]&lt;&gt;0,1,0)</f>
        <v>1</v>
      </c>
      <c r="AD12" s="3">
        <f ca="1">IF(Tabel1[[#This Row],[Getekend VZVZ]]&lt;&gt;0,1,0)</f>
        <v>0</v>
      </c>
      <c r="AE12" s="3">
        <f ca="1">IF(Tabel1[[#This Row],[Gemigreerd VZVZ]]&lt;&gt;0,1,0)</f>
        <v>0</v>
      </c>
      <c r="AF12" s="3">
        <f ca="1">IF(Tabel1[[#This Row],[Willen niet VZVZ]]&lt;&gt;0,1,0)</f>
        <v>0</v>
      </c>
    </row>
    <row r="13" spans="1:36" ht="60" customHeight="1">
      <c r="A13" s="61">
        <v>78984</v>
      </c>
      <c r="B13" s="2" t="str" cm="1">
        <f t="array" aca="1" ref="B13" ca="1">INDEX(INDIRECT("'"&amp;Meta!$B$1&amp;"'!B:B"),Tabel1[[#This Row],[Index]])</f>
        <v>Zorggroep Zuid</v>
      </c>
      <c r="C13" s="2" t="s">
        <v>22</v>
      </c>
      <c r="D13" s="2" t="str" cm="1">
        <f t="array" aca="1" ref="D13" ca="1">INDEX(INDIRECT("'"&amp;Meta!$B$1&amp;"'!Q:Q"),Tabel1[[#This Row],[Index]])</f>
        <v>Huisartsenpraktijk</v>
      </c>
      <c r="E13" s="2" t="str" cm="1">
        <f t="array" aca="1" ref="E13" ca="1">INDEX(INDIRECT("'"&amp;Meta!$B$1&amp;"'!S:S"),Tabel1[[#This Row],[Index]])</f>
        <v>Lucas Vos</v>
      </c>
      <c r="F13" s="2" t="str" cm="1">
        <f t="array" aca="1" ref="F13" ca="1">INDEX(INDIRECT("'"&amp;Meta!$B$1&amp;"'!T:T"),Tabel1[[#This Row],[Index]])</f>
        <v>lucas.vos@voorbeeldzorg.nl</v>
      </c>
      <c r="G13" s="3">
        <f ca="1">COUNTIF(F:F,Tabel1[[#This Row],[Mail WV]])</f>
        <v>2</v>
      </c>
      <c r="H13" s="3">
        <f ca="1">COUNTIF(E:E,Tabel1[[#This Row],[Naam WV]])</f>
        <v>2</v>
      </c>
      <c r="I13" s="2" t="s">
        <v>152</v>
      </c>
      <c r="J13" s="2" t="s">
        <v>153</v>
      </c>
      <c r="K13" s="2" t="s">
        <v>154</v>
      </c>
      <c r="L13" s="2" t="str" cm="1">
        <f t="array" aca="1" ref="L13" ca="1">INDEX(INDIRECT("'"&amp;Meta!$B$1&amp;"'!N:N"),Tabel1[[#This Row],[Index]])</f>
        <v>Sanday - ASP</v>
      </c>
      <c r="M13" s="2">
        <f ca="1">IFERROR(MATCH(Tabel1[[#This Row],[URA]],INDIRECT("'"&amp;Meta!$B$1&amp;"'!A:A"),0),"")</f>
        <v>13</v>
      </c>
      <c r="N13" s="39" cm="1">
        <f t="array" aca="1" ref="N13" ca="1">IFERROR(IF(Tabel1[[#This Row],[Maatwerk]]&gt;1,Tabel1[[#This Row],[Maatwerk]],IF(INDEX(INDIRECT("'"&amp;Meta!$B$1&amp;"'!C:C"),Tabel1[[#This Row],[Index]])=0,,INDEX(INDIRECT("'"&amp;Meta!$B$1&amp;"'!C:C"),Tabel1[[#This Row],[Index]]))),)</f>
        <v>45916</v>
      </c>
      <c r="O13" s="33" cm="1">
        <f t="array" aca="1" ref="O13" ca="1">IFERROR(IF(INDEX(INDIRECT("'"&amp;Meta!$B$1&amp;"'!f:f"),Tabel1[[#This Row],[Index]])=0,,INDEX(INDIRECT("'"&amp;Meta!$B$1&amp;"'!f:f"),Tabel1[[#This Row],[Index]])),)</f>
        <v>0</v>
      </c>
      <c r="P13" s="33" cm="1">
        <f t="array" aca="1" ref="P13" ca="1">IFERROR(IF(INDEX(INDIRECT("'"&amp;Meta!$B$1&amp;"'!D:D"),Tabel1[[#This Row],[Index]])=0,,INDEX(INDIRECT("'"&amp;Meta!$B$1&amp;"'!D:D"),Tabel1[[#This Row],[Index]])),)</f>
        <v>46154</v>
      </c>
      <c r="Q13" s="33" cm="1">
        <f t="array" aca="1" ref="Q13" ca="1">IFERROR(IF(INDEX(INDIRECT("'"&amp;Meta!$B$1&amp;"'!i:i"),Tabel1[[#This Row],[Index]])=0,,INDEX(INDIRECT("'"&amp;Meta!$B$1&amp;"'!i:i"),Tabel1[[#This Row],[Index]])),)</f>
        <v>46149</v>
      </c>
      <c r="R13" s="33" cm="1">
        <f t="array" aca="1" ref="R13" ca="1">IFERROR(IF(INDEX(INDIRECT("'"&amp;Meta!$B$1&amp;"'!j:j"),Tabel1[[#This Row],[Index]])=0,,INDEX(INDIRECT("'"&amp;Meta!$B$1&amp;"'!j:j"),Tabel1[[#This Row],[Index]])),)</f>
        <v>0</v>
      </c>
      <c r="S13" s="33" cm="1">
        <f t="array" aca="1" ref="S13" ca="1">IFERROR(IF(INDEX(INDIRECT("'"&amp;Meta!$B$1&amp;"'!k:k"),Tabel1[[#This Row],[Index]])=0,,INDEX(INDIRECT("'"&amp;Meta!$B$1&amp;"'!k:k"),Tabel1[[#This Row],[Index]])),)</f>
        <v>0</v>
      </c>
      <c r="T13" s="40" cm="1">
        <f t="array" aca="1" ref="T13" ca="1">IFERROR(IF(INDEX(INDIRECT("'"&amp;Meta!$B$1&amp;"'!g:g"),Tabel1[[#This Row],[Index]])=0,,INDEX(INDIRECT("'"&amp;Meta!$B$1&amp;"'!g:g"),Tabel1[[#This Row],[Index]])),)</f>
        <v>0</v>
      </c>
      <c r="U13" s="44">
        <f ca="1">MAX(Tabel1[[#This Row],[Mail 1 VZVZ]:[Willen niet VZVZ]])</f>
        <v>46154</v>
      </c>
      <c r="V13" s="41"/>
      <c r="W13" s="42">
        <f ca="1">IF(SUM(Tabel1[[#This Row],[Mail 1 VZVZ]:[Willen niet VZVZ]])=0,0,1)</f>
        <v>1</v>
      </c>
      <c r="X13" s="42">
        <f ca="1">IFERROR(IF(AND(Tabel1[[#This Row],[Gemigreerd VZVZ]]=0,Tabel1[[#This Row],[Getekend VZVZ]]&lt;&gt;0),TODAY()-Tabel1[[#This Row],[Getekend VZVZ]],0),0)</f>
        <v>125</v>
      </c>
      <c r="Y13" s="42">
        <f ca="1">IFERROR(IF(OR(Tabel1[[#This Row],[Mail 1 VZVZ]]=0,Tabel1[[#This Row],[Getekend VZVZ]]&lt;&gt;0),0,TODAY()-Tabel1[[#This Row],[Mail 1 VZVZ]]),0)</f>
        <v>0</v>
      </c>
      <c r="Z13" s="42">
        <f ca="1">IFERROR(IF(OR(Tabel1[[#This Row],[Mail 2 VZVZ]]=0,Tabel1[[#This Row],[Getekend VZVZ]]&lt;&gt;0),0,TODAY()-Tabel1[[#This Row],[Mail 2 VZVZ]]),0)</f>
        <v>0</v>
      </c>
      <c r="AA13" s="3">
        <v>1</v>
      </c>
      <c r="AB13" s="3">
        <f ca="1">IF(Tabel1[[#This Row],[Mail 1 VZVZ]]&lt;&gt;0,1,0)</f>
        <v>1</v>
      </c>
      <c r="AC13" s="3">
        <f ca="1">IF(Tabel1[[#This Row],[Mail 2 VZVZ]]&lt;&gt;0,1,0)</f>
        <v>1</v>
      </c>
      <c r="AD13" s="3">
        <f ca="1">IF(Tabel1[[#This Row],[Getekend VZVZ]]&lt;&gt;0,1,0)</f>
        <v>1</v>
      </c>
      <c r="AE13" s="3">
        <f ca="1">IF(Tabel1[[#This Row],[Gemigreerd VZVZ]]&lt;&gt;0,1,0)</f>
        <v>0</v>
      </c>
      <c r="AF13" s="3">
        <f ca="1">IF(Tabel1[[#This Row],[Willen niet VZVZ]]&lt;&gt;0,1,0)</f>
        <v>0</v>
      </c>
    </row>
    <row r="14" spans="1:36" ht="60" customHeight="1">
      <c r="A14" s="61">
        <v>79018</v>
      </c>
      <c r="B14" s="2" t="str" cm="1">
        <f t="array" aca="1" ref="B14" ca="1">INDEX(INDIRECT("'"&amp;Meta!$B$1&amp;"'!B:B"),Tabel1[[#This Row],[Index]])</f>
        <v>Medisch Centrum Zuid</v>
      </c>
      <c r="C14" s="2" t="s">
        <v>22</v>
      </c>
      <c r="D14" s="2" t="str" cm="1">
        <f t="array" aca="1" ref="D14" ca="1">INDEX(INDIRECT("'"&amp;Meta!$B$1&amp;"'!Q:Q"),Tabel1[[#This Row],[Index]])</f>
        <v>Huisartsenpraktijk</v>
      </c>
      <c r="E14" s="2" t="str" cm="1">
        <f t="array" aca="1" ref="E14" ca="1">INDEX(INDIRECT("'"&amp;Meta!$B$1&amp;"'!S:S"),Tabel1[[#This Row],[Index]])</f>
        <v>Sophie de Visser</v>
      </c>
      <c r="F14" s="2" t="str" cm="1">
        <f t="array" aca="1" ref="F14" ca="1">INDEX(INDIRECT("'"&amp;Meta!$B$1&amp;"'!T:T"),Tabel1[[#This Row],[Index]])</f>
        <v>sophie.visser@voorbeeldzorg.nl</v>
      </c>
      <c r="G14" s="3">
        <f ca="1">COUNTIF(F:F,Tabel1[[#This Row],[Mail WV]])</f>
        <v>1</v>
      </c>
      <c r="H14" s="3">
        <f ca="1">COUNTIF(E:E,Tabel1[[#This Row],[Naam WV]])</f>
        <v>1</v>
      </c>
      <c r="I14" s="2" t="s">
        <v>122</v>
      </c>
      <c r="J14" s="2" t="s">
        <v>123</v>
      </c>
      <c r="K14" s="2" t="s">
        <v>71</v>
      </c>
      <c r="L14" s="2" t="str" cm="1">
        <f t="array" aca="1" ref="L14" ca="1">INDEX(INDIRECT("'"&amp;Meta!$B$1&amp;"'!N:N"),Tabel1[[#This Row],[Index]])</f>
        <v>Sanday - ASP</v>
      </c>
      <c r="M14" s="2">
        <f ca="1">IFERROR(MATCH(Tabel1[[#This Row],[URA]],INDIRECT("'"&amp;Meta!$B$1&amp;"'!A:A"),0),"")</f>
        <v>14</v>
      </c>
      <c r="N14" s="39" cm="1">
        <f t="array" aca="1" ref="N14" ca="1">IFERROR(IF(Tabel1[[#This Row],[Maatwerk]]&gt;1,Tabel1[[#This Row],[Maatwerk]],IF(INDEX(INDIRECT("'"&amp;Meta!$B$1&amp;"'!C:C"),Tabel1[[#This Row],[Index]])=0,,INDEX(INDIRECT("'"&amp;Meta!$B$1&amp;"'!C:C"),Tabel1[[#This Row],[Index]]))),)</f>
        <v>45916</v>
      </c>
      <c r="O14" s="33" cm="1">
        <f t="array" aca="1" ref="O14" ca="1">IFERROR(IF(INDEX(INDIRECT("'"&amp;Meta!$B$1&amp;"'!f:f"),Tabel1[[#This Row],[Index]])=0,,INDEX(INDIRECT("'"&amp;Meta!$B$1&amp;"'!f:f"),Tabel1[[#This Row],[Index]])),)</f>
        <v>0</v>
      </c>
      <c r="P14" s="33" cm="1">
        <f t="array" aca="1" ref="P14" ca="1">IFERROR(IF(INDEX(INDIRECT("'"&amp;Meta!$B$1&amp;"'!D:D"),Tabel1[[#This Row],[Index]])=0,,INDEX(INDIRECT("'"&amp;Meta!$B$1&amp;"'!D:D"),Tabel1[[#This Row],[Index]])),)</f>
        <v>45925</v>
      </c>
      <c r="R14" s="33" cm="1">
        <f t="array" aca="1" ref="R14" ca="1">IFERROR(IF(INDEX(INDIRECT("'"&amp;Meta!$B$1&amp;"'!j:j"),Tabel1[[#This Row],[Index]])=0,,INDEX(INDIRECT("'"&amp;Meta!$B$1&amp;"'!j:j"),Tabel1[[#This Row],[Index]])),)</f>
        <v>0</v>
      </c>
      <c r="S14" s="33" cm="1">
        <f t="array" aca="1" ref="S14" ca="1">IFERROR(IF(INDEX(INDIRECT("'"&amp;Meta!$B$1&amp;"'!k:k"),Tabel1[[#This Row],[Index]])=0,,INDEX(INDIRECT("'"&amp;Meta!$B$1&amp;"'!k:k"),Tabel1[[#This Row],[Index]])),)</f>
        <v>0</v>
      </c>
      <c r="T14" s="40" cm="1">
        <f t="array" aca="1" ref="T14" ca="1">IFERROR(IF(INDEX(INDIRECT("'"&amp;Meta!$B$1&amp;"'!g:g"),Tabel1[[#This Row],[Index]])=0,,INDEX(INDIRECT("'"&amp;Meta!$B$1&amp;"'!g:g"),Tabel1[[#This Row],[Index]])),)</f>
        <v>0</v>
      </c>
      <c r="U14" s="44">
        <f ca="1">MAX(Tabel1[[#This Row],[Mail 1 VZVZ]:[Willen niet VZVZ]])</f>
        <v>45925</v>
      </c>
      <c r="V14" s="41"/>
      <c r="W14" s="42">
        <f ca="1">IF(SUM(Tabel1[[#This Row],[Mail 1 VZVZ]:[Willen niet VZVZ]])=0,0,1)</f>
        <v>1</v>
      </c>
      <c r="X14" s="42">
        <f ca="1">IFERROR(IF(AND(Tabel1[[#This Row],[Gemigreerd VZVZ]]=0,Tabel1[[#This Row],[Getekend VZVZ]]&lt;&gt;0),TODAY()-Tabel1[[#This Row],[Getekend VZVZ]],0),0)</f>
        <v>0</v>
      </c>
      <c r="Y14" s="42">
        <f ca="1">IFERROR(IF(OR(Tabel1[[#This Row],[Mail 1 VZVZ]]=0,Tabel1[[#This Row],[Getekend VZVZ]]&lt;&gt;0),0,TODAY()-Tabel1[[#This Row],[Mail 1 VZVZ]]),0)</f>
        <v>358</v>
      </c>
      <c r="Z14" s="42">
        <f ca="1">IFERROR(IF(OR(Tabel1[[#This Row],[Mail 2 VZVZ]]=0,Tabel1[[#This Row],[Getekend VZVZ]]&lt;&gt;0),0,TODAY()-Tabel1[[#This Row],[Mail 2 VZVZ]]),0)</f>
        <v>349</v>
      </c>
      <c r="AA14" s="3">
        <v>1</v>
      </c>
      <c r="AB14" s="3">
        <f ca="1">IF(Tabel1[[#This Row],[Mail 1 VZVZ]]&lt;&gt;0,1,0)</f>
        <v>1</v>
      </c>
      <c r="AC14" s="3">
        <f ca="1">IF(Tabel1[[#This Row],[Mail 2 VZVZ]]&lt;&gt;0,1,0)</f>
        <v>1</v>
      </c>
      <c r="AD14" s="3">
        <f>IF(Tabel1[[#This Row],[Getekend VZVZ]]&lt;&gt;0,1,0)</f>
        <v>0</v>
      </c>
      <c r="AE14" s="3">
        <f ca="1">IF(Tabel1[[#This Row],[Gemigreerd VZVZ]]&lt;&gt;0,1,0)</f>
        <v>0</v>
      </c>
      <c r="AF14" s="3">
        <f ca="1">IF(Tabel1[[#This Row],[Willen niet VZVZ]]&lt;&gt;0,1,0)</f>
        <v>0</v>
      </c>
    </row>
    <row r="15" spans="1:36" ht="60" customHeight="1">
      <c r="A15" s="61">
        <v>76532</v>
      </c>
      <c r="B15" s="2" t="str" cm="1">
        <f t="array" aca="1" ref="B15" ca="1">INDEX(INDIRECT("'"&amp;Meta!$B$1&amp;"'!B:B"),Tabel1[[#This Row],[Index]])</f>
        <v>Zorgnet Zuid</v>
      </c>
      <c r="C15" s="2" t="s">
        <v>22</v>
      </c>
      <c r="D15" s="2" t="str" cm="1">
        <f t="array" aca="1" ref="D15" ca="1">INDEX(INDIRECT("'"&amp;Meta!$B$1&amp;"'!Q:Q"),Tabel1[[#This Row],[Index]])</f>
        <v>Huisartsenpost</v>
      </c>
      <c r="E15" s="2" t="str" cm="1">
        <f t="array" aca="1" ref="E15" ca="1">INDEX(INDIRECT("'"&amp;Meta!$B$1&amp;"'!S:S"),Tabel1[[#This Row],[Index]])</f>
        <v>Daan de Mulder</v>
      </c>
      <c r="F15" s="2" t="str" cm="1">
        <f t="array" aca="1" ref="F15" ca="1">INDEX(INDIRECT("'"&amp;Meta!$B$1&amp;"'!T:T"),Tabel1[[#This Row],[Index]])</f>
        <v>daan.mulder@voorbeeldzorg.nl</v>
      </c>
      <c r="G15" s="3">
        <f ca="1">COUNTIF(F:F,Tabel1[[#This Row],[Mail WV]])</f>
        <v>2</v>
      </c>
      <c r="H15" s="3">
        <f ca="1">COUNTIF(E:E,Tabel1[[#This Row],[Naam WV]])</f>
        <v>2</v>
      </c>
      <c r="I15" s="2" t="s">
        <v>149</v>
      </c>
      <c r="J15" s="2" t="s">
        <v>150</v>
      </c>
      <c r="K15" s="2" t="s">
        <v>107</v>
      </c>
      <c r="L15" s="2" t="str" cm="1">
        <f t="array" aca="1" ref="L15" ca="1">INDEX(INDIRECT("'"&amp;Meta!$B$1&amp;"'!N:N"),Tabel1[[#This Row],[Index]])</f>
        <v>Spoed Live EPD</v>
      </c>
      <c r="M15" s="2">
        <f ca="1">IFERROR(MATCH(Tabel1[[#This Row],[URA]],INDIRECT("'"&amp;Meta!$B$1&amp;"'!A:A"),0),"")</f>
        <v>15</v>
      </c>
      <c r="N15" s="39" cm="1">
        <f t="array" aca="1" ref="N15" ca="1">IFERROR(IF(Tabel1[[#This Row],[Maatwerk]]&gt;1,Tabel1[[#This Row],[Maatwerk]],IF(INDEX(INDIRECT("'"&amp;Meta!$B$1&amp;"'!C:C"),Tabel1[[#This Row],[Index]])=0,,INDEX(INDIRECT("'"&amp;Meta!$B$1&amp;"'!C:C"),Tabel1[[#This Row],[Index]]))),)</f>
        <v>46091</v>
      </c>
      <c r="O15" s="33" cm="1">
        <f t="array" aca="1" ref="O15" ca="1">IFERROR(IF(INDEX(INDIRECT("'"&amp;Meta!$B$1&amp;"'!f:f"),Tabel1[[#This Row],[Index]])=0,,INDEX(INDIRECT("'"&amp;Meta!$B$1&amp;"'!f:f"),Tabel1[[#This Row],[Index]])),)</f>
        <v>0</v>
      </c>
      <c r="P15" s="33" cm="1">
        <f t="array" aca="1" ref="P15" ca="1">IFERROR(IF(INDEX(INDIRECT("'"&amp;Meta!$B$1&amp;"'!D:D"),Tabel1[[#This Row],[Index]])=0,,INDEX(INDIRECT("'"&amp;Meta!$B$1&amp;"'!D:D"),Tabel1[[#This Row],[Index]])),)</f>
        <v>46100</v>
      </c>
      <c r="R15" s="33" cm="1">
        <f t="array" aca="1" ref="R15" ca="1">IFERROR(IF(INDEX(INDIRECT("'"&amp;Meta!$B$1&amp;"'!j:j"),Tabel1[[#This Row],[Index]])=0,,INDEX(INDIRECT("'"&amp;Meta!$B$1&amp;"'!j:j"),Tabel1[[#This Row],[Index]])),)</f>
        <v>0</v>
      </c>
      <c r="S15" s="33" cm="1">
        <f t="array" aca="1" ref="S15" ca="1">IFERROR(IF(INDEX(INDIRECT("'"&amp;Meta!$B$1&amp;"'!k:k"),Tabel1[[#This Row],[Index]])=0,,INDEX(INDIRECT("'"&amp;Meta!$B$1&amp;"'!k:k"),Tabel1[[#This Row],[Index]])),)</f>
        <v>45532</v>
      </c>
      <c r="T15" s="40" cm="1">
        <f t="array" aca="1" ref="T15" ca="1">IFERROR(IF(INDEX(INDIRECT("'"&amp;Meta!$B$1&amp;"'!g:g"),Tabel1[[#This Row],[Index]])=0,,INDEX(INDIRECT("'"&amp;Meta!$B$1&amp;"'!g:g"),Tabel1[[#This Row],[Index]])),)</f>
        <v>0</v>
      </c>
      <c r="U15" s="44">
        <f ca="1">MAX(Tabel1[[#This Row],[Mail 1 VZVZ]:[Willen niet VZVZ]])</f>
        <v>46100</v>
      </c>
      <c r="V15" s="41"/>
      <c r="W15" s="42">
        <f ca="1">IF(SUM(Tabel1[[#This Row],[Mail 1 VZVZ]:[Willen niet VZVZ]])=0,0,1)</f>
        <v>1</v>
      </c>
      <c r="X15" s="42">
        <f ca="1">IFERROR(IF(AND(Tabel1[[#This Row],[Gemigreerd VZVZ]]=0,Tabel1[[#This Row],[Getekend VZVZ]]&lt;&gt;0),TODAY()-Tabel1[[#This Row],[Getekend VZVZ]],0),0)</f>
        <v>0</v>
      </c>
      <c r="Y15" s="42">
        <f ca="1">IFERROR(IF(OR(Tabel1[[#This Row],[Mail 1 VZVZ]]=0,Tabel1[[#This Row],[Getekend VZVZ]]&lt;&gt;0),0,TODAY()-Tabel1[[#This Row],[Mail 1 VZVZ]]),0)</f>
        <v>183</v>
      </c>
      <c r="Z15" s="42">
        <f ca="1">IFERROR(IF(OR(Tabel1[[#This Row],[Mail 2 VZVZ]]=0,Tabel1[[#This Row],[Getekend VZVZ]]&lt;&gt;0),0,TODAY()-Tabel1[[#This Row],[Mail 2 VZVZ]]),0)</f>
        <v>174</v>
      </c>
      <c r="AA15" s="3">
        <v>1</v>
      </c>
      <c r="AB15" s="3">
        <f ca="1">IF(Tabel1[[#This Row],[Mail 1 VZVZ]]&lt;&gt;0,1,0)</f>
        <v>1</v>
      </c>
      <c r="AC15" s="3">
        <f ca="1">IF(Tabel1[[#This Row],[Mail 2 VZVZ]]&lt;&gt;0,1,0)</f>
        <v>1</v>
      </c>
      <c r="AD15" s="3">
        <f>IF(Tabel1[[#This Row],[Getekend VZVZ]]&lt;&gt;0,1,0)</f>
        <v>0</v>
      </c>
      <c r="AE15" s="3">
        <f ca="1">IF(Tabel1[[#This Row],[Gemigreerd VZVZ]]&lt;&gt;0,1,0)</f>
        <v>1</v>
      </c>
      <c r="AF15" s="3">
        <f ca="1">IF(Tabel1[[#This Row],[Willen niet VZVZ]]&lt;&gt;0,1,0)</f>
        <v>0</v>
      </c>
    </row>
    <row r="16" spans="1:36" ht="60" customHeight="1">
      <c r="A16" s="61">
        <v>20830</v>
      </c>
      <c r="B16" s="2" t="str" cm="1">
        <f t="array" aca="1" ref="B16" ca="1">INDEX(INDIRECT("'"&amp;Meta!$B$1&amp;"'!B:B"),Tabel1[[#This Row],[Index]])</f>
        <v>Zorgcollectief Zuid</v>
      </c>
      <c r="C16" s="2" t="s">
        <v>22</v>
      </c>
      <c r="D16" s="2" t="str" cm="1">
        <f t="array" aca="1" ref="D16" ca="1">INDEX(INDIRECT("'"&amp;Meta!$B$1&amp;"'!Q:Q"),Tabel1[[#This Row],[Index]])</f>
        <v>Apotheek</v>
      </c>
      <c r="E16" s="2" t="str" cm="1">
        <f t="array" aca="1" ref="E16" ca="1">INDEX(INDIRECT("'"&amp;Meta!$B$1&amp;"'!S:S"),Tabel1[[#This Row],[Index]])</f>
        <v>Mila van Visser</v>
      </c>
      <c r="F16" s="2" t="str" cm="1">
        <f t="array" aca="1" ref="F16" ca="1">INDEX(INDIRECT("'"&amp;Meta!$B$1&amp;"'!T:T"),Tabel1[[#This Row],[Index]])</f>
        <v>mila.visser@voorbeeldzorg.nl</v>
      </c>
      <c r="G16" s="3">
        <f ca="1">COUNTIF(F:F,Tabel1[[#This Row],[Mail WV]])</f>
        <v>3</v>
      </c>
      <c r="H16" s="3">
        <f ca="1">COUNTIF(E:E,Tabel1[[#This Row],[Naam WV]])</f>
        <v>3</v>
      </c>
      <c r="I16" s="2" t="s">
        <v>158</v>
      </c>
      <c r="J16" s="2" t="s">
        <v>159</v>
      </c>
      <c r="K16" s="2" t="s">
        <v>154</v>
      </c>
      <c r="L16" s="2" t="str" cm="1">
        <f t="array" aca="1" ref="L16" ca="1">INDEX(INDIRECT("'"&amp;Meta!$B$1&amp;"'!N:N"),Tabel1[[#This Row],[Index]])</f>
        <v>Pharmacom</v>
      </c>
      <c r="M16" s="2">
        <f ca="1">IFERROR(MATCH(Tabel1[[#This Row],[URA]],INDIRECT("'"&amp;Meta!$B$1&amp;"'!A:A"),0),"")</f>
        <v>16</v>
      </c>
      <c r="N16" s="39" cm="1">
        <f t="array" aca="1" ref="N16" ca="1">IFERROR(IF(Tabel1[[#This Row],[Maatwerk]]&gt;1,Tabel1[[#This Row],[Maatwerk]],IF(INDEX(INDIRECT("'"&amp;Meta!$B$1&amp;"'!C:C"),Tabel1[[#This Row],[Index]])=0,,INDEX(INDIRECT("'"&amp;Meta!$B$1&amp;"'!C:C"),Tabel1[[#This Row],[Index]]))),)</f>
        <v>46056</v>
      </c>
      <c r="O16" s="33" cm="1">
        <f t="array" aca="1" ref="O16" ca="1">IFERROR(IF(INDEX(INDIRECT("'"&amp;Meta!$B$1&amp;"'!f:f"),Tabel1[[#This Row],[Index]])=0,,INDEX(INDIRECT("'"&amp;Meta!$B$1&amp;"'!f:f"),Tabel1[[#This Row],[Index]])),)</f>
        <v>46056</v>
      </c>
      <c r="P16" s="33" cm="1">
        <f t="array" aca="1" ref="P16" ca="1">IFERROR(IF(INDEX(INDIRECT("'"&amp;Meta!$B$1&amp;"'!D:D"),Tabel1[[#This Row],[Index]])=0,,INDEX(INDIRECT("'"&amp;Meta!$B$1&amp;"'!D:D"),Tabel1[[#This Row],[Index]])),)</f>
        <v>0</v>
      </c>
      <c r="Q16" s="33" cm="1">
        <f t="array" aca="1" ref="Q16" ca="1">IFERROR(IF(INDEX(INDIRECT("'"&amp;Meta!$B$1&amp;"'!i:i"),Tabel1[[#This Row],[Index]])=0,,INDEX(INDIRECT("'"&amp;Meta!$B$1&amp;"'!i:i"),Tabel1[[#This Row],[Index]])),)</f>
        <v>0</v>
      </c>
      <c r="R16" s="33" cm="1">
        <f t="array" aca="1" ref="R16" ca="1">IFERROR(IF(INDEX(INDIRECT("'"&amp;Meta!$B$1&amp;"'!j:j"),Tabel1[[#This Row],[Index]])=0,,INDEX(INDIRECT("'"&amp;Meta!$B$1&amp;"'!j:j"),Tabel1[[#This Row],[Index]])),)</f>
        <v>0</v>
      </c>
      <c r="S16" s="33" cm="1">
        <f t="array" aca="1" ref="S16" ca="1">IFERROR(IF(INDEX(INDIRECT("'"&amp;Meta!$B$1&amp;"'!k:k"),Tabel1[[#This Row],[Index]])=0,,INDEX(INDIRECT("'"&amp;Meta!$B$1&amp;"'!k:k"),Tabel1[[#This Row],[Index]])),)</f>
        <v>0</v>
      </c>
      <c r="T16" s="40" cm="1">
        <f t="array" aca="1" ref="T16" ca="1">IFERROR(IF(INDEX(INDIRECT("'"&amp;Meta!$B$1&amp;"'!g:g"),Tabel1[[#This Row],[Index]])=0,,INDEX(INDIRECT("'"&amp;Meta!$B$1&amp;"'!g:g"),Tabel1[[#This Row],[Index]])),)</f>
        <v>0</v>
      </c>
      <c r="U16" s="44">
        <f ca="1">MAX(Tabel1[[#This Row],[Mail 1 VZVZ]:[Willen niet VZVZ]])</f>
        <v>46056</v>
      </c>
      <c r="V16" s="41"/>
      <c r="W16" s="42">
        <f ca="1">IF(SUM(Tabel1[[#This Row],[Mail 1 VZVZ]:[Willen niet VZVZ]])=0,0,1)</f>
        <v>1</v>
      </c>
      <c r="X16" s="42">
        <f ca="1">IFERROR(IF(AND(Tabel1[[#This Row],[Gemigreerd VZVZ]]=0,Tabel1[[#This Row],[Getekend VZVZ]]&lt;&gt;0),TODAY()-Tabel1[[#This Row],[Getekend VZVZ]],0),0)</f>
        <v>0</v>
      </c>
      <c r="Y16" s="42">
        <f ca="1">IFERROR(IF(OR(Tabel1[[#This Row],[Mail 1 VZVZ]]=0,Tabel1[[#This Row],[Getekend VZVZ]]&lt;&gt;0),0,TODAY()-Tabel1[[#This Row],[Mail 1 VZVZ]]),0)</f>
        <v>218</v>
      </c>
      <c r="Z16" s="42">
        <f ca="1">IFERROR(IF(OR(Tabel1[[#This Row],[Mail 2 VZVZ]]=0,Tabel1[[#This Row],[Getekend VZVZ]]&lt;&gt;0),0,TODAY()-Tabel1[[#This Row],[Mail 2 VZVZ]]),0)</f>
        <v>0</v>
      </c>
      <c r="AA16" s="3">
        <v>1</v>
      </c>
      <c r="AB16" s="3">
        <f ca="1">IF(Tabel1[[#This Row],[Mail 1 VZVZ]]&lt;&gt;0,1,0)</f>
        <v>1</v>
      </c>
      <c r="AC16" s="3">
        <f ca="1">IF(Tabel1[[#This Row],[Mail 2 VZVZ]]&lt;&gt;0,1,0)</f>
        <v>0</v>
      </c>
      <c r="AD16" s="3">
        <f ca="1">IF(Tabel1[[#This Row],[Getekend VZVZ]]&lt;&gt;0,1,0)</f>
        <v>0</v>
      </c>
      <c r="AE16" s="3">
        <f ca="1">IF(Tabel1[[#This Row],[Gemigreerd VZVZ]]&lt;&gt;0,1,0)</f>
        <v>0</v>
      </c>
      <c r="AF16" s="3">
        <f ca="1">IF(Tabel1[[#This Row],[Willen niet VZVZ]]&lt;&gt;0,1,0)</f>
        <v>0</v>
      </c>
    </row>
    <row r="17" spans="1:32" ht="60" customHeight="1">
      <c r="A17" s="61">
        <v>20990</v>
      </c>
      <c r="B17" s="2" t="str" cm="1">
        <f t="array" aca="1" ref="B17" ca="1">INDEX(INDIRECT("'"&amp;Meta!$B$1&amp;"'!B:B"),Tabel1[[#This Row],[Index]])</f>
        <v>Thuiszorg Zuid</v>
      </c>
      <c r="C17" s="2" t="s">
        <v>22</v>
      </c>
      <c r="D17" s="2" t="str" cm="1">
        <f t="array" aca="1" ref="D17" ca="1">INDEX(INDIRECT("'"&amp;Meta!$B$1&amp;"'!Q:Q"),Tabel1[[#This Row],[Index]])</f>
        <v>Apotheek</v>
      </c>
      <c r="E17" s="2" t="str" cm="1">
        <f t="array" aca="1" ref="E17" ca="1">INDEX(INDIRECT("'"&amp;Meta!$B$1&amp;"'!S:S"),Tabel1[[#This Row],[Index]])</f>
        <v>Mila van Visser</v>
      </c>
      <c r="F17" s="2" t="str" cm="1">
        <f t="array" aca="1" ref="F17" ca="1">INDEX(INDIRECT("'"&amp;Meta!$B$1&amp;"'!T:T"),Tabel1[[#This Row],[Index]])</f>
        <v>mila.visser@voorbeeldzorg.nl</v>
      </c>
      <c r="G17" s="3">
        <f ca="1">COUNTIF(F:F,Tabel1[[#This Row],[Mail WV]])</f>
        <v>3</v>
      </c>
      <c r="H17" s="3">
        <f ca="1">COUNTIF(E:E,Tabel1[[#This Row],[Naam WV]])</f>
        <v>3</v>
      </c>
      <c r="I17" s="2" t="s">
        <v>145</v>
      </c>
      <c r="J17" s="2" t="s">
        <v>146</v>
      </c>
      <c r="K17" s="2" t="s">
        <v>147</v>
      </c>
      <c r="L17" s="2" t="str" cm="1">
        <f t="array" aca="1" ref="L17" ca="1">INDEX(INDIRECT("'"&amp;Meta!$B$1&amp;"'!N:N"),Tabel1[[#This Row],[Index]])</f>
        <v>Pharmacom</v>
      </c>
      <c r="M17" s="2">
        <f ca="1">IFERROR(MATCH(Tabel1[[#This Row],[URA]],INDIRECT("'"&amp;Meta!$B$1&amp;"'!A:A"),0),"")</f>
        <v>17</v>
      </c>
      <c r="N17" s="39" cm="1">
        <f t="array" aca="1" ref="N17" ca="1">IFERROR(IF(Tabel1[[#This Row],[Maatwerk]]&gt;1,Tabel1[[#This Row],[Maatwerk]],IF(INDEX(INDIRECT("'"&amp;Meta!$B$1&amp;"'!C:C"),Tabel1[[#This Row],[Index]])=0,,INDEX(INDIRECT("'"&amp;Meta!$B$1&amp;"'!C:C"),Tabel1[[#This Row],[Index]]))),)</f>
        <v>46056</v>
      </c>
      <c r="O17" s="33" cm="1">
        <f t="array" aca="1" ref="O17" ca="1">IFERROR(IF(INDEX(INDIRECT("'"&amp;Meta!$B$1&amp;"'!f:f"),Tabel1[[#This Row],[Index]])=0,,INDEX(INDIRECT("'"&amp;Meta!$B$1&amp;"'!f:f"),Tabel1[[#This Row],[Index]])),)</f>
        <v>46056</v>
      </c>
      <c r="P17" s="33" cm="1">
        <f t="array" aca="1" ref="P17" ca="1">IFERROR(IF(INDEX(INDIRECT("'"&amp;Meta!$B$1&amp;"'!D:D"),Tabel1[[#This Row],[Index]])=0,,INDEX(INDIRECT("'"&amp;Meta!$B$1&amp;"'!D:D"),Tabel1[[#This Row],[Index]])),)</f>
        <v>0</v>
      </c>
      <c r="Q17" s="33" cm="1">
        <f t="array" aca="1" ref="Q17" ca="1">IFERROR(IF(INDEX(INDIRECT("'"&amp;Meta!$B$1&amp;"'!i:i"),Tabel1[[#This Row],[Index]])=0,,INDEX(INDIRECT("'"&amp;Meta!$B$1&amp;"'!i:i"),Tabel1[[#This Row],[Index]])),)</f>
        <v>0</v>
      </c>
      <c r="R17" s="33" cm="1">
        <f t="array" aca="1" ref="R17" ca="1">IFERROR(IF(INDEX(INDIRECT("'"&amp;Meta!$B$1&amp;"'!j:j"),Tabel1[[#This Row],[Index]])=0,,INDEX(INDIRECT("'"&amp;Meta!$B$1&amp;"'!j:j"),Tabel1[[#This Row],[Index]])),)</f>
        <v>0</v>
      </c>
      <c r="S17" s="33" cm="1">
        <f t="array" aca="1" ref="S17" ca="1">IFERROR(IF(INDEX(INDIRECT("'"&amp;Meta!$B$1&amp;"'!k:k"),Tabel1[[#This Row],[Index]])=0,,INDEX(INDIRECT("'"&amp;Meta!$B$1&amp;"'!k:k"),Tabel1[[#This Row],[Index]])),)</f>
        <v>0</v>
      </c>
      <c r="T17" s="40" cm="1">
        <f t="array" aca="1" ref="T17" ca="1">IFERROR(IF(INDEX(INDIRECT("'"&amp;Meta!$B$1&amp;"'!g:g"),Tabel1[[#This Row],[Index]])=0,,INDEX(INDIRECT("'"&amp;Meta!$B$1&amp;"'!g:g"),Tabel1[[#This Row],[Index]])),)</f>
        <v>0</v>
      </c>
      <c r="U17" s="44">
        <f ca="1">MAX(Tabel1[[#This Row],[Mail 1 VZVZ]:[Willen niet VZVZ]])</f>
        <v>46056</v>
      </c>
      <c r="V17" s="41"/>
      <c r="W17" s="42">
        <f ca="1">IF(SUM(Tabel1[[#This Row],[Mail 1 VZVZ]:[Willen niet VZVZ]])=0,0,1)</f>
        <v>1</v>
      </c>
      <c r="X17" s="42">
        <f ca="1">IFERROR(IF(AND(Tabel1[[#This Row],[Gemigreerd VZVZ]]=0,Tabel1[[#This Row],[Getekend VZVZ]]&lt;&gt;0),TODAY()-Tabel1[[#This Row],[Getekend VZVZ]],0),0)</f>
        <v>0</v>
      </c>
      <c r="Y17" s="42">
        <f ca="1">IFERROR(IF(OR(Tabel1[[#This Row],[Mail 1 VZVZ]]=0,Tabel1[[#This Row],[Getekend VZVZ]]&lt;&gt;0),0,TODAY()-Tabel1[[#This Row],[Mail 1 VZVZ]]),0)</f>
        <v>218</v>
      </c>
      <c r="Z17" s="42">
        <f ca="1">IFERROR(IF(OR(Tabel1[[#This Row],[Mail 2 VZVZ]]=0,Tabel1[[#This Row],[Getekend VZVZ]]&lt;&gt;0),0,TODAY()-Tabel1[[#This Row],[Mail 2 VZVZ]]),0)</f>
        <v>0</v>
      </c>
      <c r="AA17" s="3">
        <v>1</v>
      </c>
      <c r="AB17" s="3">
        <f ca="1">IF(Tabel1[[#This Row],[Mail 1 VZVZ]]&lt;&gt;0,1,0)</f>
        <v>1</v>
      </c>
      <c r="AC17" s="3">
        <f ca="1">IF(Tabel1[[#This Row],[Mail 2 VZVZ]]&lt;&gt;0,1,0)</f>
        <v>0</v>
      </c>
      <c r="AD17" s="3">
        <f ca="1">IF(Tabel1[[#This Row],[Getekend VZVZ]]&lt;&gt;0,1,0)</f>
        <v>0</v>
      </c>
      <c r="AE17" s="3">
        <f ca="1">IF(Tabel1[[#This Row],[Gemigreerd VZVZ]]&lt;&gt;0,1,0)</f>
        <v>0</v>
      </c>
      <c r="AF17" s="3">
        <f ca="1">IF(Tabel1[[#This Row],[Willen niet VZVZ]]&lt;&gt;0,1,0)</f>
        <v>0</v>
      </c>
    </row>
    <row r="18" spans="1:32" ht="60" customHeight="1">
      <c r="A18" s="61">
        <v>21007</v>
      </c>
      <c r="B18" s="2" t="str" cm="1">
        <f t="array" aca="1" ref="B18" ca="1">INDEX(INDIRECT("'"&amp;Meta!$B$1&amp;"'!B:B"),Tabel1[[#This Row],[Index]])</f>
        <v>Revalidatiecentrum Zuid</v>
      </c>
      <c r="C18" s="2" t="s">
        <v>22</v>
      </c>
      <c r="D18" s="2" t="str" cm="1">
        <f t="array" aca="1" ref="D18" ca="1">INDEX(INDIRECT("'"&amp;Meta!$B$1&amp;"'!Q:Q"),Tabel1[[#This Row],[Index]])</f>
        <v>Apotheek</v>
      </c>
      <c r="E18" s="2" t="str" cm="1">
        <f t="array" aca="1" ref="E18" ca="1">INDEX(INDIRECT("'"&amp;Meta!$B$1&amp;"'!S:S"),Tabel1[[#This Row],[Index]])</f>
        <v>Mila van Visser</v>
      </c>
      <c r="F18" s="2" t="str" cm="1">
        <f t="array" aca="1" ref="F18" ca="1">INDEX(INDIRECT("'"&amp;Meta!$B$1&amp;"'!T:T"),Tabel1[[#This Row],[Index]])</f>
        <v>mila.visser@voorbeeldzorg.nl</v>
      </c>
      <c r="G18" s="3">
        <f ca="1">COUNTIF(F:F,Tabel1[[#This Row],[Mail WV]])</f>
        <v>3</v>
      </c>
      <c r="H18" s="3">
        <f ca="1">COUNTIF(E:E,Tabel1[[#This Row],[Naam WV]])</f>
        <v>3</v>
      </c>
      <c r="I18" s="2" t="s">
        <v>133</v>
      </c>
      <c r="J18" s="2" t="s">
        <v>134</v>
      </c>
      <c r="K18" s="2" t="s">
        <v>107</v>
      </c>
      <c r="L18" s="2" t="str" cm="1">
        <f t="array" aca="1" ref="L18" ca="1">INDEX(INDIRECT("'"&amp;Meta!$B$1&amp;"'!N:N"),Tabel1[[#This Row],[Index]])</f>
        <v>Pharmacom</v>
      </c>
      <c r="M18" s="2">
        <f ca="1">IFERROR(MATCH(Tabel1[[#This Row],[URA]],INDIRECT("'"&amp;Meta!$B$1&amp;"'!A:A"),0),"")</f>
        <v>18</v>
      </c>
      <c r="N18" s="39" cm="1">
        <f t="array" aca="1" ref="N18" ca="1">IFERROR(IF(Tabel1[[#This Row],[Maatwerk]]&gt;1,Tabel1[[#This Row],[Maatwerk]],IF(INDEX(INDIRECT("'"&amp;Meta!$B$1&amp;"'!C:C"),Tabel1[[#This Row],[Index]])=0,,INDEX(INDIRECT("'"&amp;Meta!$B$1&amp;"'!C:C"),Tabel1[[#This Row],[Index]]))),)</f>
        <v>46056</v>
      </c>
      <c r="O18" s="33" cm="1">
        <f t="array" aca="1" ref="O18" ca="1">IFERROR(IF(INDEX(INDIRECT("'"&amp;Meta!$B$1&amp;"'!f:f"),Tabel1[[#This Row],[Index]])=0,,INDEX(INDIRECT("'"&amp;Meta!$B$1&amp;"'!f:f"),Tabel1[[#This Row],[Index]])),)</f>
        <v>46056</v>
      </c>
      <c r="P18" s="33" cm="1">
        <f t="array" aca="1" ref="P18" ca="1">IFERROR(IF(INDEX(INDIRECT("'"&amp;Meta!$B$1&amp;"'!D:D"),Tabel1[[#This Row],[Index]])=0,,INDEX(INDIRECT("'"&amp;Meta!$B$1&amp;"'!D:D"),Tabel1[[#This Row],[Index]])),)</f>
        <v>0</v>
      </c>
      <c r="Q18" s="33" cm="1">
        <f t="array" aca="1" ref="Q18" ca="1">IFERROR(IF(INDEX(INDIRECT("'"&amp;Meta!$B$1&amp;"'!i:i"),Tabel1[[#This Row],[Index]])=0,,INDEX(INDIRECT("'"&amp;Meta!$B$1&amp;"'!i:i"),Tabel1[[#This Row],[Index]])),)</f>
        <v>0</v>
      </c>
      <c r="R18" s="33" cm="1">
        <f t="array" aca="1" ref="R18" ca="1">IFERROR(IF(INDEX(INDIRECT("'"&amp;Meta!$B$1&amp;"'!j:j"),Tabel1[[#This Row],[Index]])=0,,INDEX(INDIRECT("'"&amp;Meta!$B$1&amp;"'!j:j"),Tabel1[[#This Row],[Index]])),)</f>
        <v>0</v>
      </c>
      <c r="S18" s="33" cm="1">
        <f t="array" aca="1" ref="S18" ca="1">IFERROR(IF(INDEX(INDIRECT("'"&amp;Meta!$B$1&amp;"'!k:k"),Tabel1[[#This Row],[Index]])=0,,INDEX(INDIRECT("'"&amp;Meta!$B$1&amp;"'!k:k"),Tabel1[[#This Row],[Index]])),)</f>
        <v>0</v>
      </c>
      <c r="T18" s="40" cm="1">
        <f t="array" aca="1" ref="T18" ca="1">IFERROR(IF(INDEX(INDIRECT("'"&amp;Meta!$B$1&amp;"'!g:g"),Tabel1[[#This Row],[Index]])=0,,INDEX(INDIRECT("'"&amp;Meta!$B$1&amp;"'!g:g"),Tabel1[[#This Row],[Index]])),)</f>
        <v>0</v>
      </c>
      <c r="U18" s="44">
        <f ca="1">MAX(Tabel1[[#This Row],[Mail 1 VZVZ]:[Willen niet VZVZ]])</f>
        <v>46056</v>
      </c>
      <c r="V18" s="41"/>
      <c r="W18" s="42">
        <f ca="1">IF(SUM(Tabel1[[#This Row],[Mail 1 VZVZ]:[Willen niet VZVZ]])=0,0,1)</f>
        <v>1</v>
      </c>
      <c r="X18" s="42">
        <f ca="1">IFERROR(IF(AND(Tabel1[[#This Row],[Gemigreerd VZVZ]]=0,Tabel1[[#This Row],[Getekend VZVZ]]&lt;&gt;0),TODAY()-Tabel1[[#This Row],[Getekend VZVZ]],0),0)</f>
        <v>0</v>
      </c>
      <c r="Y18" s="42">
        <f ca="1">IFERROR(IF(OR(Tabel1[[#This Row],[Mail 1 VZVZ]]=0,Tabel1[[#This Row],[Getekend VZVZ]]&lt;&gt;0),0,TODAY()-Tabel1[[#This Row],[Mail 1 VZVZ]]),0)</f>
        <v>218</v>
      </c>
      <c r="Z18" s="42">
        <f ca="1">IFERROR(IF(OR(Tabel1[[#This Row],[Mail 2 VZVZ]]=0,Tabel1[[#This Row],[Getekend VZVZ]]&lt;&gt;0),0,TODAY()-Tabel1[[#This Row],[Mail 2 VZVZ]]),0)</f>
        <v>0</v>
      </c>
      <c r="AA18" s="3">
        <v>1</v>
      </c>
      <c r="AB18" s="3">
        <f ca="1">IF(Tabel1[[#This Row],[Mail 1 VZVZ]]&lt;&gt;0,1,0)</f>
        <v>1</v>
      </c>
      <c r="AC18" s="3">
        <f ca="1">IF(Tabel1[[#This Row],[Mail 2 VZVZ]]&lt;&gt;0,1,0)</f>
        <v>0</v>
      </c>
      <c r="AD18" s="3">
        <f ca="1">IF(Tabel1[[#This Row],[Getekend VZVZ]]&lt;&gt;0,1,0)</f>
        <v>0</v>
      </c>
      <c r="AE18" s="3">
        <f ca="1">IF(Tabel1[[#This Row],[Gemigreerd VZVZ]]&lt;&gt;0,1,0)</f>
        <v>0</v>
      </c>
      <c r="AF18" s="3">
        <f ca="1">IF(Tabel1[[#This Row],[Willen niet VZVZ]]&lt;&gt;0,1,0)</f>
        <v>0</v>
      </c>
    </row>
    <row r="19" spans="1:32" ht="60" hidden="1" customHeight="1">
      <c r="A19" s="61">
        <v>90517</v>
      </c>
      <c r="B19" s="2" t="str" cm="1">
        <f t="array" aca="1" ref="B19" ca="1">INDEX(INDIRECT("'"&amp;Meta!$B$1&amp;"'!B:B"),Tabel1[[#This Row],[Index]])</f>
        <v>Diagnostisch Centrum Zuid</v>
      </c>
      <c r="C19" s="2" t="s">
        <v>22</v>
      </c>
      <c r="D19" s="2" t="str" cm="1">
        <f t="array" aca="1" ref="D19" ca="1">INDEX(INDIRECT("'"&amp;Meta!$B$1&amp;"'!Q:Q"),Tabel1[[#This Row],[Index]])</f>
        <v>Huisartsenpraktijk</v>
      </c>
      <c r="E19" s="2" t="str" cm="1">
        <f t="array" aca="1" ref="E19" ca="1">INDEX(INDIRECT("'"&amp;Meta!$B$1&amp;"'!S:S"),Tabel1[[#This Row],[Index]])</f>
        <v>Julia van Bos</v>
      </c>
      <c r="F19" s="2" t="str" cm="1">
        <f t="array" aca="1" ref="F19" ca="1">INDEX(INDIRECT("'"&amp;Meta!$B$1&amp;"'!T:T"),Tabel1[[#This Row],[Index]])</f>
        <v>julia.bos@voorbeeldzorg.nl</v>
      </c>
      <c r="G19" s="3">
        <f ca="1">COUNTIF(F:F,Tabel1[[#This Row],[Mail WV]])</f>
        <v>2</v>
      </c>
      <c r="H19" s="3">
        <f ca="1">COUNTIF(E:E,Tabel1[[#This Row],[Naam WV]])</f>
        <v>1</v>
      </c>
      <c r="I19" s="2" t="s">
        <v>105</v>
      </c>
      <c r="J19" s="2" t="s">
        <v>163</v>
      </c>
      <c r="K19" s="2" t="s">
        <v>107</v>
      </c>
      <c r="L19" s="2" t="str" cm="1">
        <f t="array" aca="1" ref="L19" ca="1">INDEX(INDIRECT("'"&amp;Meta!$B$1&amp;"'!N:N"),Tabel1[[#This Row],[Index]])</f>
        <v>Huisarts</v>
      </c>
      <c r="M19" s="2">
        <f ca="1">IFERROR(MATCH(Tabel1[[#This Row],[URA]],INDIRECT("'"&amp;Meta!$B$1&amp;"'!A:A"),0),"")</f>
        <v>19</v>
      </c>
      <c r="N19" s="39" cm="1">
        <f t="array" aca="1" ref="N19" ca="1">IFERROR(IF(Tabel1[[#This Row],[Maatwerk]]&gt;1,Tabel1[[#This Row],[Maatwerk]],IF(INDEX(INDIRECT("'"&amp;Meta!$B$1&amp;"'!C:C"),Tabel1[[#This Row],[Index]])=0,,INDEX(INDIRECT("'"&amp;Meta!$B$1&amp;"'!C:C"),Tabel1[[#This Row],[Index]]))),)</f>
        <v>0</v>
      </c>
      <c r="O19" s="33" cm="1">
        <f t="array" aca="1" ref="O19" ca="1">IFERROR(IF(INDEX(INDIRECT("'"&amp;Meta!$B$1&amp;"'!f:f"),Tabel1[[#This Row],[Index]])=0,,INDEX(INDIRECT("'"&amp;Meta!$B$1&amp;"'!f:f"),Tabel1[[#This Row],[Index]])),)</f>
        <v>0</v>
      </c>
      <c r="P19" s="33" cm="1">
        <f t="array" aca="1" ref="P19" ca="1">IFERROR(IF(INDEX(INDIRECT("'"&amp;Meta!$B$1&amp;"'!D:D"),Tabel1[[#This Row],[Index]])=0,,INDEX(INDIRECT("'"&amp;Meta!$B$1&amp;"'!D:D"),Tabel1[[#This Row],[Index]])),)</f>
        <v>0</v>
      </c>
      <c r="R19" s="33" cm="1">
        <f t="array" aca="1" ref="R19" ca="1">IFERROR(IF(INDEX(INDIRECT("'"&amp;Meta!$B$1&amp;"'!j:j"),Tabel1[[#This Row],[Index]])=0,,INDEX(INDIRECT("'"&amp;Meta!$B$1&amp;"'!j:j"),Tabel1[[#This Row],[Index]])),)</f>
        <v>0</v>
      </c>
      <c r="S19" s="33" cm="1">
        <f t="array" aca="1" ref="S19" ca="1">IFERROR(IF(INDEX(INDIRECT("'"&amp;Meta!$B$1&amp;"'!k:k"),Tabel1[[#This Row],[Index]])=0,,INDEX(INDIRECT("'"&amp;Meta!$B$1&amp;"'!k:k"),Tabel1[[#This Row],[Index]])),)</f>
        <v>0</v>
      </c>
      <c r="T19" s="40" cm="1">
        <f t="array" aca="1" ref="T19" ca="1">IFERROR(IF(INDEX(INDIRECT("'"&amp;Meta!$B$1&amp;"'!g:g"),Tabel1[[#This Row],[Index]])=0,,INDEX(INDIRECT("'"&amp;Meta!$B$1&amp;"'!g:g"),Tabel1[[#This Row],[Index]])),)</f>
        <v>0</v>
      </c>
      <c r="U19" s="44">
        <f ca="1">MAX(Tabel1[[#This Row],[Mail 1 VZVZ]:[Willen niet VZVZ]])</f>
        <v>0</v>
      </c>
      <c r="V19" s="41"/>
      <c r="W19" s="42">
        <f ca="1">IF(SUM(Tabel1[[#This Row],[Mail 1 VZVZ]:[Willen niet VZVZ]])=0,0,1)</f>
        <v>0</v>
      </c>
      <c r="X19" s="42">
        <f ca="1">IFERROR(IF(AND(Tabel1[[#This Row],[Gemigreerd VZVZ]]=0,Tabel1[[#This Row],[Getekend VZVZ]]&lt;&gt;0),TODAY()-Tabel1[[#This Row],[Getekend VZVZ]],0),0)</f>
        <v>0</v>
      </c>
      <c r="Y19" s="42">
        <f ca="1">IFERROR(IF(OR(Tabel1[[#This Row],[Mail 1 VZVZ]]=0,Tabel1[[#This Row],[Getekend VZVZ]]&lt;&gt;0),0,TODAY()-Tabel1[[#This Row],[Mail 1 VZVZ]]),0)</f>
        <v>0</v>
      </c>
      <c r="Z19" s="42">
        <f ca="1">IFERROR(IF(OR(Tabel1[[#This Row],[Mail 2 VZVZ]]=0,Tabel1[[#This Row],[Getekend VZVZ]]&lt;&gt;0),0,TODAY()-Tabel1[[#This Row],[Mail 2 VZVZ]]),0)</f>
        <v>0</v>
      </c>
      <c r="AA19" s="3">
        <v>1</v>
      </c>
      <c r="AB19" s="3">
        <f ca="1">IF(Tabel1[[#This Row],[Mail 1 VZVZ]]&lt;&gt;0,1,0)</f>
        <v>0</v>
      </c>
      <c r="AC19" s="3">
        <f ca="1">IF(Tabel1[[#This Row],[Mail 2 VZVZ]]&lt;&gt;0,1,0)</f>
        <v>0</v>
      </c>
      <c r="AD19" s="3">
        <f>IF(Tabel1[[#This Row],[Getekend VZVZ]]&lt;&gt;0,1,0)</f>
        <v>0</v>
      </c>
      <c r="AE19" s="3">
        <f ca="1">IF(Tabel1[[#This Row],[Gemigreerd VZVZ]]&lt;&gt;0,1,0)</f>
        <v>0</v>
      </c>
      <c r="AF19" s="3">
        <f ca="1">IF(Tabel1[[#This Row],[Willen niet VZVZ]]&lt;&gt;0,1,0)</f>
        <v>0</v>
      </c>
    </row>
    <row r="20" spans="1:32" ht="60" customHeight="1">
      <c r="A20" s="61">
        <v>61297</v>
      </c>
      <c r="B20" s="2" t="str" cm="1">
        <f t="array" aca="1" ref="B20" ca="1">INDEX(INDIRECT("'"&amp;Meta!$B$1&amp;"'!B:B"),Tabel1[[#This Row],[Index]])</f>
        <v>Zorgorganisatie Zuid</v>
      </c>
      <c r="C20" s="2" t="s">
        <v>22</v>
      </c>
      <c r="D20" s="2" t="str" cm="1">
        <f t="array" aca="1" ref="D20" ca="1">INDEX(INDIRECT("'"&amp;Meta!$B$1&amp;"'!Q:Q"),Tabel1[[#This Row],[Index]])</f>
        <v>Apotheek</v>
      </c>
      <c r="E20" s="2" t="str" cm="1">
        <f t="array" aca="1" ref="E20" ca="1">INDEX(INDIRECT("'"&amp;Meta!$B$1&amp;"'!S:S"),Tabel1[[#This Row],[Index]])</f>
        <v>Mats de Kok</v>
      </c>
      <c r="F20" s="2" t="str" cm="1">
        <f t="array" aca="1" ref="F20" ca="1">INDEX(INDIRECT("'"&amp;Meta!$B$1&amp;"'!T:T"),Tabel1[[#This Row],[Index]])</f>
        <v>mats.kok@voorbeeldzorg.nl</v>
      </c>
      <c r="G20" s="3">
        <f ca="1">COUNTIF(F:F,Tabel1[[#This Row],[Mail WV]])</f>
        <v>1</v>
      </c>
      <c r="H20" s="3">
        <f ca="1">COUNTIF(E:E,Tabel1[[#This Row],[Naam WV]])</f>
        <v>1</v>
      </c>
      <c r="I20" s="2" t="s">
        <v>165</v>
      </c>
      <c r="J20" s="2" t="s">
        <v>166</v>
      </c>
      <c r="K20" s="2" t="s">
        <v>167</v>
      </c>
      <c r="L20" s="2" t="str" cm="1">
        <f t="array" aca="1" ref="L20" ca="1">INDEX(INDIRECT("'"&amp;Meta!$B$1&amp;"'!N:N"),Tabel1[[#This Row],[Index]])</f>
        <v>CGM Apotheek</v>
      </c>
      <c r="M20" s="2">
        <f ca="1">IFERROR(MATCH(Tabel1[[#This Row],[URA]],INDIRECT("'"&amp;Meta!$B$1&amp;"'!A:A"),0),"")</f>
        <v>20</v>
      </c>
      <c r="N20" s="39" cm="1">
        <f t="array" aca="1" ref="N20" ca="1">IFERROR(IF(Tabel1[[#This Row],[Maatwerk]]&gt;1,Tabel1[[#This Row],[Maatwerk]],IF(INDEX(INDIRECT("'"&amp;Meta!$B$1&amp;"'!C:C"),Tabel1[[#This Row],[Index]])=0,,INDEX(INDIRECT("'"&amp;Meta!$B$1&amp;"'!C:C"),Tabel1[[#This Row],[Index]]))),)</f>
        <v>46056</v>
      </c>
      <c r="O20" s="33" cm="1">
        <f t="array" aca="1" ref="O20" ca="1">IFERROR(IF(INDEX(INDIRECT("'"&amp;Meta!$B$1&amp;"'!f:f"),Tabel1[[#This Row],[Index]])=0,,INDEX(INDIRECT("'"&amp;Meta!$B$1&amp;"'!f:f"),Tabel1[[#This Row],[Index]])),)</f>
        <v>46056</v>
      </c>
      <c r="P20" s="33" cm="1">
        <f t="array" aca="1" ref="P20" ca="1">IFERROR(IF(INDEX(INDIRECT("'"&amp;Meta!$B$1&amp;"'!D:D"),Tabel1[[#This Row],[Index]])=0,,INDEX(INDIRECT("'"&amp;Meta!$B$1&amp;"'!D:D"),Tabel1[[#This Row],[Index]])),)</f>
        <v>46128</v>
      </c>
      <c r="R20" s="33" cm="1">
        <f t="array" aca="1" ref="R20" ca="1">IFERROR(IF(INDEX(INDIRECT("'"&amp;Meta!$B$1&amp;"'!j:j"),Tabel1[[#This Row],[Index]])=0,,INDEX(INDIRECT("'"&amp;Meta!$B$1&amp;"'!j:j"),Tabel1[[#This Row],[Index]])),)</f>
        <v>0</v>
      </c>
      <c r="S20" s="33" cm="1">
        <f t="array" aca="1" ref="S20" ca="1">IFERROR(IF(INDEX(INDIRECT("'"&amp;Meta!$B$1&amp;"'!k:k"),Tabel1[[#This Row],[Index]])=0,,INDEX(INDIRECT("'"&amp;Meta!$B$1&amp;"'!k:k"),Tabel1[[#This Row],[Index]])),)</f>
        <v>0</v>
      </c>
      <c r="T20" s="40" cm="1">
        <f t="array" aca="1" ref="T20" ca="1">IFERROR(IF(INDEX(INDIRECT("'"&amp;Meta!$B$1&amp;"'!g:g"),Tabel1[[#This Row],[Index]])=0,,INDEX(INDIRECT("'"&amp;Meta!$B$1&amp;"'!g:g"),Tabel1[[#This Row],[Index]])),)</f>
        <v>0</v>
      </c>
      <c r="U20" s="44">
        <f ca="1">MAX(Tabel1[[#This Row],[Mail 1 VZVZ]:[Willen niet VZVZ]])</f>
        <v>46128</v>
      </c>
      <c r="V20" s="41"/>
      <c r="W20" s="42">
        <f ca="1">IF(SUM(Tabel1[[#This Row],[Mail 1 VZVZ]:[Willen niet VZVZ]])=0,0,1)</f>
        <v>1</v>
      </c>
      <c r="X20" s="42">
        <f ca="1">IFERROR(IF(AND(Tabel1[[#This Row],[Gemigreerd VZVZ]]=0,Tabel1[[#This Row],[Getekend VZVZ]]&lt;&gt;0),TODAY()-Tabel1[[#This Row],[Getekend VZVZ]],0),0)</f>
        <v>0</v>
      </c>
      <c r="Y20" s="42">
        <f ca="1">IFERROR(IF(OR(Tabel1[[#This Row],[Mail 1 VZVZ]]=0,Tabel1[[#This Row],[Getekend VZVZ]]&lt;&gt;0),0,TODAY()-Tabel1[[#This Row],[Mail 1 VZVZ]]),0)</f>
        <v>218</v>
      </c>
      <c r="Z20" s="42">
        <f ca="1">IFERROR(IF(OR(Tabel1[[#This Row],[Mail 2 VZVZ]]=0,Tabel1[[#This Row],[Getekend VZVZ]]&lt;&gt;0),0,TODAY()-Tabel1[[#This Row],[Mail 2 VZVZ]]),0)</f>
        <v>146</v>
      </c>
      <c r="AA20" s="3">
        <v>1</v>
      </c>
      <c r="AB20" s="3">
        <f ca="1">IF(Tabel1[[#This Row],[Mail 1 VZVZ]]&lt;&gt;0,1,0)</f>
        <v>1</v>
      </c>
      <c r="AC20" s="3">
        <f ca="1">IF(Tabel1[[#This Row],[Mail 2 VZVZ]]&lt;&gt;0,1,0)</f>
        <v>1</v>
      </c>
      <c r="AD20" s="3">
        <f>IF(Tabel1[[#This Row],[Getekend VZVZ]]&lt;&gt;0,1,0)</f>
        <v>0</v>
      </c>
      <c r="AE20" s="3">
        <f ca="1">IF(Tabel1[[#This Row],[Gemigreerd VZVZ]]&lt;&gt;0,1,0)</f>
        <v>0</v>
      </c>
      <c r="AF20" s="3">
        <f ca="1">IF(Tabel1[[#This Row],[Willen niet VZVZ]]&lt;&gt;0,1,0)</f>
        <v>0</v>
      </c>
    </row>
    <row r="21" spans="1:32" ht="60" customHeight="1">
      <c r="A21" s="61">
        <v>20035</v>
      </c>
      <c r="B21" s="2" t="str" cm="1">
        <f t="array" aca="1" ref="B21" ca="1">INDEX(INDIRECT("'"&amp;Meta!$B$1&amp;"'!B:B"),Tabel1[[#This Row],[Index]])</f>
        <v>Gezondheidscentrum Zuid</v>
      </c>
      <c r="C21" s="2" t="s">
        <v>22</v>
      </c>
      <c r="D21" s="2" t="str" cm="1">
        <f t="array" aca="1" ref="D21" ca="1">INDEX(INDIRECT("'"&amp;Meta!$B$1&amp;"'!Q:Q"),Tabel1[[#This Row],[Index]])</f>
        <v>Apotheek</v>
      </c>
      <c r="E21" s="2" t="str" cm="1">
        <f t="array" aca="1" ref="E21" ca="1">INDEX(INDIRECT("'"&amp;Meta!$B$1&amp;"'!S:S"),Tabel1[[#This Row],[Index]])</f>
        <v>Nina van De Vries</v>
      </c>
      <c r="F21" s="2" t="str" cm="1">
        <f t="array" aca="1" ref="F21" ca="1">INDEX(INDIRECT("'"&amp;Meta!$B$1&amp;"'!T:T"),Tabel1[[#This Row],[Index]])</f>
        <v>nina.devries@voorbeeldzorg.nl</v>
      </c>
      <c r="G21" s="3">
        <f ca="1">COUNTIF(F:F,Tabel1[[#This Row],[Mail WV]])</f>
        <v>1</v>
      </c>
      <c r="H21" s="3">
        <f ca="1">COUNTIF(E:E,Tabel1[[#This Row],[Naam WV]])</f>
        <v>1</v>
      </c>
      <c r="I21" s="2" t="s">
        <v>208</v>
      </c>
      <c r="J21" s="2" t="s">
        <v>195</v>
      </c>
      <c r="K21" s="2" t="s">
        <v>90</v>
      </c>
      <c r="L21" s="2" t="str" cm="1">
        <f t="array" aca="1" ref="L21" ca="1">INDEX(INDIRECT("'"&amp;Meta!$B$1&amp;"'!N:N"),Tabel1[[#This Row],[Index]])</f>
        <v>CGM Apotheek</v>
      </c>
      <c r="M21" s="2">
        <f ca="1">IFERROR(MATCH(Tabel1[[#This Row],[URA]],INDIRECT("'"&amp;Meta!$B$1&amp;"'!A:A"),0),"")</f>
        <v>21</v>
      </c>
      <c r="N21" s="39" cm="1">
        <f t="array" aca="1" ref="N21" ca="1">IFERROR(IF(Tabel1[[#This Row],[Maatwerk]]&gt;1,Tabel1[[#This Row],[Maatwerk]],IF(INDEX(INDIRECT("'"&amp;Meta!$B$1&amp;"'!C:C"),Tabel1[[#This Row],[Index]])=0,,INDEX(INDIRECT("'"&amp;Meta!$B$1&amp;"'!C:C"),Tabel1[[#This Row],[Index]]))),)</f>
        <v>45916</v>
      </c>
      <c r="O21" s="33" cm="1">
        <f t="array" aca="1" ref="O21" ca="1">IFERROR(IF(INDEX(INDIRECT("'"&amp;Meta!$B$1&amp;"'!f:f"),Tabel1[[#This Row],[Index]])=0,,INDEX(INDIRECT("'"&amp;Meta!$B$1&amp;"'!f:f"),Tabel1[[#This Row],[Index]])),)</f>
        <v>0</v>
      </c>
      <c r="P21" s="33" cm="1">
        <f t="array" aca="1" ref="P21" ca="1">IFERROR(IF(INDEX(INDIRECT("'"&amp;Meta!$B$1&amp;"'!D:D"),Tabel1[[#This Row],[Index]])=0,,INDEX(INDIRECT("'"&amp;Meta!$B$1&amp;"'!D:D"),Tabel1[[#This Row],[Index]])),)</f>
        <v>46126</v>
      </c>
      <c r="Q21" s="33" cm="1">
        <f t="array" aca="1" ref="Q21" ca="1">IFERROR(IF(INDEX(INDIRECT("'"&amp;Meta!$B$1&amp;"'!i:i"),Tabel1[[#This Row],[Index]])=0,,INDEX(INDIRECT("'"&amp;Meta!$B$1&amp;"'!i:i"),Tabel1[[#This Row],[Index]])),)</f>
        <v>46127</v>
      </c>
      <c r="R21" s="33" cm="1">
        <f t="array" aca="1" ref="R21" ca="1">IFERROR(IF(INDEX(INDIRECT("'"&amp;Meta!$B$1&amp;"'!j:j"),Tabel1[[#This Row],[Index]])=0,,INDEX(INDIRECT("'"&amp;Meta!$B$1&amp;"'!j:j"),Tabel1[[#This Row],[Index]])),)</f>
        <v>0</v>
      </c>
      <c r="S21" s="33" cm="1">
        <f t="array" aca="1" ref="S21" ca="1">IFERROR(IF(INDEX(INDIRECT("'"&amp;Meta!$B$1&amp;"'!k:k"),Tabel1[[#This Row],[Index]])=0,,INDEX(INDIRECT("'"&amp;Meta!$B$1&amp;"'!k:k"),Tabel1[[#This Row],[Index]])),)</f>
        <v>46146</v>
      </c>
      <c r="T21" s="40" cm="1">
        <f t="array" aca="1" ref="T21" ca="1">IFERROR(IF(INDEX(INDIRECT("'"&amp;Meta!$B$1&amp;"'!g:g"),Tabel1[[#This Row],[Index]])=0,,INDEX(INDIRECT("'"&amp;Meta!$B$1&amp;"'!g:g"),Tabel1[[#This Row],[Index]])),)</f>
        <v>0</v>
      </c>
      <c r="U21" s="44">
        <f ca="1">MAX(Tabel1[[#This Row],[Mail 1 VZVZ]:[Willen niet VZVZ]])</f>
        <v>46146</v>
      </c>
      <c r="V21" s="41"/>
      <c r="W21" s="42">
        <f ca="1">IF(SUM(Tabel1[[#This Row],[Mail 1 VZVZ]:[Willen niet VZVZ]])=0,0,1)</f>
        <v>1</v>
      </c>
      <c r="X21" s="42">
        <f ca="1">IFERROR(IF(AND(Tabel1[[#This Row],[Gemigreerd VZVZ]]=0,Tabel1[[#This Row],[Getekend VZVZ]]&lt;&gt;0),TODAY()-Tabel1[[#This Row],[Getekend VZVZ]],0),0)</f>
        <v>0</v>
      </c>
      <c r="Y21" s="42">
        <f ca="1">IFERROR(IF(OR(Tabel1[[#This Row],[Mail 1 VZVZ]]=0,Tabel1[[#This Row],[Getekend VZVZ]]&lt;&gt;0),0,TODAY()-Tabel1[[#This Row],[Mail 1 VZVZ]]),0)</f>
        <v>0</v>
      </c>
      <c r="Z21" s="42">
        <f ca="1">IFERROR(IF(OR(Tabel1[[#This Row],[Mail 2 VZVZ]]=0,Tabel1[[#This Row],[Getekend VZVZ]]&lt;&gt;0),0,TODAY()-Tabel1[[#This Row],[Mail 2 VZVZ]]),0)</f>
        <v>0</v>
      </c>
      <c r="AA21" s="3">
        <v>1</v>
      </c>
      <c r="AB21" s="3">
        <f ca="1">IF(Tabel1[[#This Row],[Mail 1 VZVZ]]&lt;&gt;0,1,0)</f>
        <v>1</v>
      </c>
      <c r="AC21" s="3">
        <f ca="1">IF(Tabel1[[#This Row],[Mail 2 VZVZ]]&lt;&gt;0,1,0)</f>
        <v>1</v>
      </c>
      <c r="AD21" s="3">
        <f ca="1">IF(Tabel1[[#This Row],[Getekend VZVZ]]&lt;&gt;0,1,0)</f>
        <v>1</v>
      </c>
      <c r="AE21" s="3">
        <f ca="1">IF(Tabel1[[#This Row],[Gemigreerd VZVZ]]&lt;&gt;0,1,0)</f>
        <v>1</v>
      </c>
      <c r="AF21" s="3">
        <f ca="1">IF(Tabel1[[#This Row],[Willen niet VZVZ]]&lt;&gt;0,1,0)</f>
        <v>0</v>
      </c>
    </row>
    <row r="22" spans="1:32" ht="60" customHeight="1">
      <c r="A22" s="61">
        <v>29495</v>
      </c>
      <c r="B22" s="2" t="str" cm="1">
        <f t="array" aca="1" ref="B22" ca="1">INDEX(INDIRECT("'"&amp;Meta!$B$1&amp;"'!B:B"),Tabel1[[#This Row],[Index]])</f>
        <v>Regionaal Zorgcentrum Oost</v>
      </c>
      <c r="C22" s="2" t="s">
        <v>22</v>
      </c>
      <c r="D22" s="2" t="str" cm="1">
        <f t="array" aca="1" ref="D22" ca="1">INDEX(INDIRECT("'"&amp;Meta!$B$1&amp;"'!Q:Q"),Tabel1[[#This Row],[Index]])</f>
        <v>Apotheek</v>
      </c>
      <c r="E22" s="2" t="str" cm="1">
        <f t="array" aca="1" ref="E22" ca="1">INDEX(INDIRECT("'"&amp;Meta!$B$1&amp;"'!S:S"),Tabel1[[#This Row],[Index]])</f>
        <v>Eva Jansen</v>
      </c>
      <c r="F22" s="2" t="str" cm="1">
        <f t="array" aca="1" ref="F22" ca="1">INDEX(INDIRECT("'"&amp;Meta!$B$1&amp;"'!T:T"),Tabel1[[#This Row],[Index]])</f>
        <v>eva.jansen@voorbeeldzorg.nl</v>
      </c>
      <c r="G22" s="3">
        <f ca="1">COUNTIF(F:F,Tabel1[[#This Row],[Mail WV]])</f>
        <v>2</v>
      </c>
      <c r="H22" s="3">
        <f ca="1">COUNTIF(E:E,Tabel1[[#This Row],[Naam WV]])</f>
        <v>2</v>
      </c>
      <c r="I22" s="2" t="s">
        <v>202</v>
      </c>
      <c r="J22" s="2" t="s">
        <v>203</v>
      </c>
      <c r="K22" s="2" t="s">
        <v>23</v>
      </c>
      <c r="L22" s="2" t="str" cm="1">
        <f t="array" aca="1" ref="L22" ca="1">INDEX(INDIRECT("'"&amp;Meta!$B$1&amp;"'!N:N"),Tabel1[[#This Row],[Index]])</f>
        <v>CGM Apotheek</v>
      </c>
      <c r="M22" s="2">
        <f ca="1">IFERROR(MATCH(Tabel1[[#This Row],[URA]],INDIRECT("'"&amp;Meta!$B$1&amp;"'!A:A"),0),"")</f>
        <v>22</v>
      </c>
      <c r="N22" s="39" cm="1">
        <f t="array" aca="1" ref="N22" ca="1">IFERROR(IF(Tabel1[[#This Row],[Maatwerk]]&gt;1,Tabel1[[#This Row],[Maatwerk]],IF(INDEX(INDIRECT("'"&amp;Meta!$B$1&amp;"'!C:C"),Tabel1[[#This Row],[Index]])=0,,INDEX(INDIRECT("'"&amp;Meta!$B$1&amp;"'!C:C"),Tabel1[[#This Row],[Index]]))),)</f>
        <v>46111</v>
      </c>
      <c r="O22" s="33" cm="1">
        <f t="array" aca="1" ref="O22" ca="1">IFERROR(IF(INDEX(INDIRECT("'"&amp;Meta!$B$1&amp;"'!f:f"),Tabel1[[#This Row],[Index]])=0,,INDEX(INDIRECT("'"&amp;Meta!$B$1&amp;"'!f:f"),Tabel1[[#This Row],[Index]])),)</f>
        <v>46111</v>
      </c>
      <c r="P22" s="33" cm="1">
        <f t="array" aca="1" ref="P22" ca="1">IFERROR(IF(INDEX(INDIRECT("'"&amp;Meta!$B$1&amp;"'!D:D"),Tabel1[[#This Row],[Index]])=0,,INDEX(INDIRECT("'"&amp;Meta!$B$1&amp;"'!D:D"),Tabel1[[#This Row],[Index]])),)</f>
        <v>0</v>
      </c>
      <c r="R22" s="33" cm="1">
        <f t="array" aca="1" ref="R22" ca="1">IFERROR(IF(INDEX(INDIRECT("'"&amp;Meta!$B$1&amp;"'!j:j"),Tabel1[[#This Row],[Index]])=0,,INDEX(INDIRECT("'"&amp;Meta!$B$1&amp;"'!j:j"),Tabel1[[#This Row],[Index]])),)</f>
        <v>0</v>
      </c>
      <c r="S22" s="33" cm="1">
        <f t="array" aca="1" ref="S22" ca="1">IFERROR(IF(INDEX(INDIRECT("'"&amp;Meta!$B$1&amp;"'!k:k"),Tabel1[[#This Row],[Index]])=0,,INDEX(INDIRECT("'"&amp;Meta!$B$1&amp;"'!k:k"),Tabel1[[#This Row],[Index]])),)</f>
        <v>0</v>
      </c>
      <c r="T22" s="40" cm="1">
        <f t="array" aca="1" ref="T22" ca="1">IFERROR(IF(INDEX(INDIRECT("'"&amp;Meta!$B$1&amp;"'!g:g"),Tabel1[[#This Row],[Index]])=0,,INDEX(INDIRECT("'"&amp;Meta!$B$1&amp;"'!g:g"),Tabel1[[#This Row],[Index]])),)</f>
        <v>0</v>
      </c>
      <c r="U22" s="44">
        <f ca="1">MAX(Tabel1[[#This Row],[Mail 1 VZVZ]:[Willen niet VZVZ]])</f>
        <v>46111</v>
      </c>
      <c r="V22" s="41"/>
      <c r="W22" s="42">
        <f ca="1">IF(SUM(Tabel1[[#This Row],[Mail 1 VZVZ]:[Willen niet VZVZ]])=0,0,1)</f>
        <v>1</v>
      </c>
      <c r="X22" s="42">
        <f ca="1">IFERROR(IF(AND(Tabel1[[#This Row],[Gemigreerd VZVZ]]=0,Tabel1[[#This Row],[Getekend VZVZ]]&lt;&gt;0),TODAY()-Tabel1[[#This Row],[Getekend VZVZ]],0),0)</f>
        <v>0</v>
      </c>
      <c r="Y22" s="42">
        <f ca="1">IFERROR(IF(OR(Tabel1[[#This Row],[Mail 1 VZVZ]]=0,Tabel1[[#This Row],[Getekend VZVZ]]&lt;&gt;0),0,TODAY()-Tabel1[[#This Row],[Mail 1 VZVZ]]),0)</f>
        <v>163</v>
      </c>
      <c r="Z22" s="42">
        <f ca="1">IFERROR(IF(OR(Tabel1[[#This Row],[Mail 2 VZVZ]]=0,Tabel1[[#This Row],[Getekend VZVZ]]&lt;&gt;0),0,TODAY()-Tabel1[[#This Row],[Mail 2 VZVZ]]),0)</f>
        <v>0</v>
      </c>
      <c r="AA22" s="3">
        <v>1</v>
      </c>
      <c r="AB22" s="3">
        <f ca="1">IF(Tabel1[[#This Row],[Mail 1 VZVZ]]&lt;&gt;0,1,0)</f>
        <v>1</v>
      </c>
      <c r="AC22" s="3">
        <f ca="1">IF(Tabel1[[#This Row],[Mail 2 VZVZ]]&lt;&gt;0,1,0)</f>
        <v>0</v>
      </c>
      <c r="AD22" s="3">
        <f>IF(Tabel1[[#This Row],[Getekend VZVZ]]&lt;&gt;0,1,0)</f>
        <v>0</v>
      </c>
      <c r="AE22" s="3">
        <f ca="1">IF(Tabel1[[#This Row],[Gemigreerd VZVZ]]&lt;&gt;0,1,0)</f>
        <v>0</v>
      </c>
      <c r="AF22" s="3">
        <f ca="1">IF(Tabel1[[#This Row],[Willen niet VZVZ]]&lt;&gt;0,1,0)</f>
        <v>0</v>
      </c>
    </row>
    <row r="23" spans="1:32" ht="60" customHeight="1">
      <c r="A23" s="61">
        <v>60408</v>
      </c>
      <c r="B23" s="2" t="str" cm="1">
        <f t="array" aca="1" ref="B23" ca="1">INDEX(INDIRECT("'"&amp;Meta!$B$1&amp;"'!B:B"),Tabel1[[#This Row],[Index]])</f>
        <v>Zorggroep Oost</v>
      </c>
      <c r="C23" s="2" t="s">
        <v>22</v>
      </c>
      <c r="D23" s="2" t="str" cm="1">
        <f t="array" aca="1" ref="D23" ca="1">INDEX(INDIRECT("'"&amp;Meta!$B$1&amp;"'!Q:Q"),Tabel1[[#This Row],[Index]])</f>
        <v>Apotheek</v>
      </c>
      <c r="E23" s="2" t="str" cm="1">
        <f t="array" aca="1" ref="E23" ca="1">INDEX(INDIRECT("'"&amp;Meta!$B$1&amp;"'!S:S"),Tabel1[[#This Row],[Index]])</f>
        <v>Eva Jansen</v>
      </c>
      <c r="F23" s="2" t="str" cm="1">
        <f t="array" aca="1" ref="F23" ca="1">INDEX(INDIRECT("'"&amp;Meta!$B$1&amp;"'!T:T"),Tabel1[[#This Row],[Index]])</f>
        <v>eva.jansen@voorbeeldzorg.nl</v>
      </c>
      <c r="G23" s="3">
        <f ca="1">COUNTIF(F:F,Tabel1[[#This Row],[Mail WV]])</f>
        <v>2</v>
      </c>
      <c r="H23" s="3">
        <f ca="1">COUNTIF(E:E,Tabel1[[#This Row],[Naam WV]])</f>
        <v>2</v>
      </c>
      <c r="I23" s="2" t="s">
        <v>257</v>
      </c>
      <c r="J23" s="2" t="s">
        <v>258</v>
      </c>
      <c r="K23" s="2" t="s">
        <v>81</v>
      </c>
      <c r="L23" s="2" t="str" cm="1">
        <f t="array" aca="1" ref="L23" ca="1">INDEX(INDIRECT("'"&amp;Meta!$B$1&amp;"'!N:N"),Tabel1[[#This Row],[Index]])</f>
        <v>CGM Apotheek</v>
      </c>
      <c r="M23" s="2">
        <f ca="1">IFERROR(MATCH(Tabel1[[#This Row],[URA]],INDIRECT("'"&amp;Meta!$B$1&amp;"'!A:A"),0),"")</f>
        <v>23</v>
      </c>
      <c r="N23" s="39" cm="1">
        <f t="array" aca="1" ref="N23" ca="1">IFERROR(IF(Tabel1[[#This Row],[Maatwerk]]&gt;1,Tabel1[[#This Row],[Maatwerk]],IF(INDEX(INDIRECT("'"&amp;Meta!$B$1&amp;"'!C:C"),Tabel1[[#This Row],[Index]])=0,,INDEX(INDIRECT("'"&amp;Meta!$B$1&amp;"'!C:C"),Tabel1[[#This Row],[Index]]))),)</f>
        <v>46111</v>
      </c>
      <c r="O23" s="33" cm="1">
        <f t="array" aca="1" ref="O23" ca="1">IFERROR(IF(INDEX(INDIRECT("'"&amp;Meta!$B$1&amp;"'!f:f"),Tabel1[[#This Row],[Index]])=0,,INDEX(INDIRECT("'"&amp;Meta!$B$1&amp;"'!f:f"),Tabel1[[#This Row],[Index]])),)</f>
        <v>46111</v>
      </c>
      <c r="P23" s="33" cm="1">
        <f t="array" aca="1" ref="P23" ca="1">IFERROR(IF(INDEX(INDIRECT("'"&amp;Meta!$B$1&amp;"'!D:D"),Tabel1[[#This Row],[Index]])=0,,INDEX(INDIRECT("'"&amp;Meta!$B$1&amp;"'!D:D"),Tabel1[[#This Row],[Index]])),)</f>
        <v>0</v>
      </c>
      <c r="R23" s="33" cm="1">
        <f t="array" aca="1" ref="R23" ca="1">IFERROR(IF(INDEX(INDIRECT("'"&amp;Meta!$B$1&amp;"'!j:j"),Tabel1[[#This Row],[Index]])=0,,INDEX(INDIRECT("'"&amp;Meta!$B$1&amp;"'!j:j"),Tabel1[[#This Row],[Index]])),)</f>
        <v>0</v>
      </c>
      <c r="S23" s="33" cm="1">
        <f t="array" aca="1" ref="S23" ca="1">IFERROR(IF(INDEX(INDIRECT("'"&amp;Meta!$B$1&amp;"'!k:k"),Tabel1[[#This Row],[Index]])=0,,INDEX(INDIRECT("'"&amp;Meta!$B$1&amp;"'!k:k"),Tabel1[[#This Row],[Index]])),)</f>
        <v>0</v>
      </c>
      <c r="T23" s="40" cm="1">
        <f t="array" aca="1" ref="T23" ca="1">IFERROR(IF(INDEX(INDIRECT("'"&amp;Meta!$B$1&amp;"'!g:g"),Tabel1[[#This Row],[Index]])=0,,INDEX(INDIRECT("'"&amp;Meta!$B$1&amp;"'!g:g"),Tabel1[[#This Row],[Index]])),)</f>
        <v>0</v>
      </c>
      <c r="U23" s="44">
        <f ca="1">MAX(Tabel1[[#This Row],[Mail 1 VZVZ]:[Willen niet VZVZ]])</f>
        <v>46111</v>
      </c>
      <c r="V23" s="41"/>
      <c r="W23" s="42">
        <f ca="1">IF(SUM(Tabel1[[#This Row],[Mail 1 VZVZ]:[Willen niet VZVZ]])=0,0,1)</f>
        <v>1</v>
      </c>
      <c r="X23" s="42">
        <f ca="1">IFERROR(IF(AND(Tabel1[[#This Row],[Gemigreerd VZVZ]]=0,Tabel1[[#This Row],[Getekend VZVZ]]&lt;&gt;0),TODAY()-Tabel1[[#This Row],[Getekend VZVZ]],0),0)</f>
        <v>0</v>
      </c>
      <c r="Y23" s="42">
        <f ca="1">IFERROR(IF(OR(Tabel1[[#This Row],[Mail 1 VZVZ]]=0,Tabel1[[#This Row],[Getekend VZVZ]]&lt;&gt;0),0,TODAY()-Tabel1[[#This Row],[Mail 1 VZVZ]]),0)</f>
        <v>163</v>
      </c>
      <c r="Z23" s="42">
        <f ca="1">IFERROR(IF(OR(Tabel1[[#This Row],[Mail 2 VZVZ]]=0,Tabel1[[#This Row],[Getekend VZVZ]]&lt;&gt;0),0,TODAY()-Tabel1[[#This Row],[Mail 2 VZVZ]]),0)</f>
        <v>0</v>
      </c>
      <c r="AA23" s="3">
        <v>1</v>
      </c>
      <c r="AB23" s="3">
        <f ca="1">IF(Tabel1[[#This Row],[Mail 1 VZVZ]]&lt;&gt;0,1,0)</f>
        <v>1</v>
      </c>
      <c r="AC23" s="3">
        <f ca="1">IF(Tabel1[[#This Row],[Mail 2 VZVZ]]&lt;&gt;0,1,0)</f>
        <v>0</v>
      </c>
      <c r="AD23" s="3">
        <f>IF(Tabel1[[#This Row],[Getekend VZVZ]]&lt;&gt;0,1,0)</f>
        <v>0</v>
      </c>
      <c r="AE23" s="3">
        <f ca="1">IF(Tabel1[[#This Row],[Gemigreerd VZVZ]]&lt;&gt;0,1,0)</f>
        <v>0</v>
      </c>
      <c r="AF23" s="3">
        <f ca="1">IF(Tabel1[[#This Row],[Willen niet VZVZ]]&lt;&gt;0,1,0)</f>
        <v>0</v>
      </c>
    </row>
    <row r="24" spans="1:32" ht="60" customHeight="1">
      <c r="A24" s="61">
        <v>25376</v>
      </c>
      <c r="B24" s="2" t="str" cm="1">
        <f t="array" aca="1" ref="B24" ca="1">INDEX(INDIRECT("'"&amp;Meta!$B$1&amp;"'!B:B"),Tabel1[[#This Row],[Index]])</f>
        <v>Medisch Centrum Oost</v>
      </c>
      <c r="C24" s="2" t="s">
        <v>22</v>
      </c>
      <c r="D24" s="2" t="str" cm="1">
        <f t="array" aca="1" ref="D24" ca="1">INDEX(INDIRECT("'"&amp;Meta!$B$1&amp;"'!Q:Q"),Tabel1[[#This Row],[Index]])</f>
        <v>Apotheek</v>
      </c>
      <c r="E24" s="2" t="str" cm="1">
        <f t="array" aca="1" ref="E24" ca="1">INDEX(INDIRECT("'"&amp;Meta!$B$1&amp;"'!S:S"),Tabel1[[#This Row],[Index]])</f>
        <v>Lucas Meijer</v>
      </c>
      <c r="F24" s="2" t="str" cm="1">
        <f t="array" aca="1" ref="F24" ca="1">INDEX(INDIRECT("'"&amp;Meta!$B$1&amp;"'!T:T"),Tabel1[[#This Row],[Index]])</f>
        <v>lucas.meijer@voorbeeldzorg.nl</v>
      </c>
      <c r="G24" s="3">
        <f ca="1">COUNTIF(F:F,Tabel1[[#This Row],[Mail WV]])</f>
        <v>1</v>
      </c>
      <c r="H24" s="3">
        <f ca="1">COUNTIF(E:E,Tabel1[[#This Row],[Naam WV]])</f>
        <v>1</v>
      </c>
      <c r="I24" s="2" t="s">
        <v>240</v>
      </c>
      <c r="J24" s="2" t="s">
        <v>241</v>
      </c>
      <c r="K24" s="2" t="s">
        <v>23</v>
      </c>
      <c r="L24" s="2" t="str" cm="1">
        <f t="array" aca="1" ref="L24" ca="1">INDEX(INDIRECT("'"&amp;Meta!$B$1&amp;"'!N:N"),Tabel1[[#This Row],[Index]])</f>
        <v>CGM Apotheek</v>
      </c>
      <c r="M24" s="2">
        <f ca="1">IFERROR(MATCH(Tabel1[[#This Row],[URA]],INDIRECT("'"&amp;Meta!$B$1&amp;"'!A:A"),0),"")</f>
        <v>24</v>
      </c>
      <c r="N24" s="39" cm="1">
        <f t="array" aca="1" ref="N24" ca="1">IFERROR(IF(Tabel1[[#This Row],[Maatwerk]]&gt;1,Tabel1[[#This Row],[Maatwerk]],IF(INDEX(INDIRECT("'"&amp;Meta!$B$1&amp;"'!C:C"),Tabel1[[#This Row],[Index]])=0,,INDEX(INDIRECT("'"&amp;Meta!$B$1&amp;"'!C:C"),Tabel1[[#This Row],[Index]]))),)</f>
        <v>46056</v>
      </c>
      <c r="O24" s="33" cm="1">
        <f t="array" aca="1" ref="O24" ca="1">IFERROR(IF(INDEX(INDIRECT("'"&amp;Meta!$B$1&amp;"'!f:f"),Tabel1[[#This Row],[Index]])=0,,INDEX(INDIRECT("'"&amp;Meta!$B$1&amp;"'!f:f"),Tabel1[[#This Row],[Index]])),)</f>
        <v>46056</v>
      </c>
      <c r="P24" s="33" cm="1">
        <f t="array" aca="1" ref="P24" ca="1">IFERROR(IF(INDEX(INDIRECT("'"&amp;Meta!$B$1&amp;"'!D:D"),Tabel1[[#This Row],[Index]])=0,,INDEX(INDIRECT("'"&amp;Meta!$B$1&amp;"'!D:D"),Tabel1[[#This Row],[Index]])),)</f>
        <v>0</v>
      </c>
      <c r="Q24" s="33" cm="1">
        <f t="array" aca="1" ref="Q24" ca="1">IFERROR(IF(INDEX(INDIRECT("'"&amp;Meta!$B$1&amp;"'!i:i"),Tabel1[[#This Row],[Index]])=0,,INDEX(INDIRECT("'"&amp;Meta!$B$1&amp;"'!i:i"),Tabel1[[#This Row],[Index]])),)</f>
        <v>0</v>
      </c>
      <c r="R24" s="33" cm="1">
        <f t="array" aca="1" ref="R24" ca="1">IFERROR(IF(INDEX(INDIRECT("'"&amp;Meta!$B$1&amp;"'!j:j"),Tabel1[[#This Row],[Index]])=0,,INDEX(INDIRECT("'"&amp;Meta!$B$1&amp;"'!j:j"),Tabel1[[#This Row],[Index]])),)</f>
        <v>0</v>
      </c>
      <c r="S24" s="33" cm="1">
        <f t="array" aca="1" ref="S24" ca="1">IFERROR(IF(INDEX(INDIRECT("'"&amp;Meta!$B$1&amp;"'!k:k"),Tabel1[[#This Row],[Index]])=0,,INDEX(INDIRECT("'"&amp;Meta!$B$1&amp;"'!k:k"),Tabel1[[#This Row],[Index]])),)</f>
        <v>0</v>
      </c>
      <c r="T24" s="40" cm="1">
        <f t="array" aca="1" ref="T24" ca="1">IFERROR(IF(INDEX(INDIRECT("'"&amp;Meta!$B$1&amp;"'!g:g"),Tabel1[[#This Row],[Index]])=0,,INDEX(INDIRECT("'"&amp;Meta!$B$1&amp;"'!g:g"),Tabel1[[#This Row],[Index]])),)</f>
        <v>0</v>
      </c>
      <c r="U24" s="44">
        <f ca="1">MAX(Tabel1[[#This Row],[Mail 1 VZVZ]:[Willen niet VZVZ]])</f>
        <v>46056</v>
      </c>
      <c r="V24" s="41"/>
      <c r="W24" s="42">
        <f ca="1">IF(SUM(Tabel1[[#This Row],[Mail 1 VZVZ]:[Willen niet VZVZ]])=0,0,1)</f>
        <v>1</v>
      </c>
      <c r="X24" s="42">
        <f ca="1">IFERROR(IF(AND(Tabel1[[#This Row],[Gemigreerd VZVZ]]=0,Tabel1[[#This Row],[Getekend VZVZ]]&lt;&gt;0),TODAY()-Tabel1[[#This Row],[Getekend VZVZ]],0),0)</f>
        <v>0</v>
      </c>
      <c r="Y24" s="42">
        <f ca="1">IFERROR(IF(OR(Tabel1[[#This Row],[Mail 1 VZVZ]]=0,Tabel1[[#This Row],[Getekend VZVZ]]&lt;&gt;0),0,TODAY()-Tabel1[[#This Row],[Mail 1 VZVZ]]),0)</f>
        <v>218</v>
      </c>
      <c r="Z24" s="42">
        <f ca="1">IFERROR(IF(OR(Tabel1[[#This Row],[Mail 2 VZVZ]]=0,Tabel1[[#This Row],[Getekend VZVZ]]&lt;&gt;0),0,TODAY()-Tabel1[[#This Row],[Mail 2 VZVZ]]),0)</f>
        <v>0</v>
      </c>
      <c r="AA24" s="3">
        <v>1</v>
      </c>
      <c r="AB24" s="3">
        <f ca="1">IF(Tabel1[[#This Row],[Mail 1 VZVZ]]&lt;&gt;0,1,0)</f>
        <v>1</v>
      </c>
      <c r="AC24" s="3">
        <f ca="1">IF(Tabel1[[#This Row],[Mail 2 VZVZ]]&lt;&gt;0,1,0)</f>
        <v>0</v>
      </c>
      <c r="AD24" s="3">
        <f ca="1">IF(Tabel1[[#This Row],[Getekend VZVZ]]&lt;&gt;0,1,0)</f>
        <v>0</v>
      </c>
      <c r="AE24" s="3">
        <f ca="1">IF(Tabel1[[#This Row],[Gemigreerd VZVZ]]&lt;&gt;0,1,0)</f>
        <v>0</v>
      </c>
      <c r="AF24" s="3">
        <f ca="1">IF(Tabel1[[#This Row],[Willen niet VZVZ]]&lt;&gt;0,1,0)</f>
        <v>0</v>
      </c>
    </row>
    <row r="25" spans="1:32" ht="60" customHeight="1">
      <c r="A25" s="61">
        <v>26913</v>
      </c>
      <c r="B25" s="2" t="str" cm="1">
        <f t="array" aca="1" ref="B25" ca="1">INDEX(INDIRECT("'"&amp;Meta!$B$1&amp;"'!B:B"),Tabel1[[#This Row],[Index]])</f>
        <v>Zorgnet Oost</v>
      </c>
      <c r="C25" s="2" t="s">
        <v>22</v>
      </c>
      <c r="D25" s="2" t="str" cm="1">
        <f t="array" aca="1" ref="D25" ca="1">INDEX(INDIRECT("'"&amp;Meta!$B$1&amp;"'!Q:Q"),Tabel1[[#This Row],[Index]])</f>
        <v>Apotheek</v>
      </c>
      <c r="E25" s="2" t="str" cm="1">
        <f t="array" aca="1" ref="E25" ca="1">INDEX(INDIRECT("'"&amp;Meta!$B$1&amp;"'!S:S"),Tabel1[[#This Row],[Index]])</f>
        <v>Sara van der Dekker</v>
      </c>
      <c r="F25" s="2" t="str" cm="1">
        <f t="array" aca="1" ref="F25" ca="1">INDEX(INDIRECT("'"&amp;Meta!$B$1&amp;"'!T:T"),Tabel1[[#This Row],[Index]])</f>
        <v>sara.dekker@voorbeeldzorg.nl</v>
      </c>
      <c r="G25" s="3">
        <f ca="1">COUNTIF(F:F,Tabel1[[#This Row],[Mail WV]])</f>
        <v>1</v>
      </c>
      <c r="H25" s="3">
        <f ca="1">COUNTIF(E:E,Tabel1[[#This Row],[Naam WV]])</f>
        <v>1</v>
      </c>
      <c r="I25" s="2" t="s">
        <v>221</v>
      </c>
      <c r="J25" s="2" t="s">
        <v>222</v>
      </c>
      <c r="K25" s="2" t="s">
        <v>167</v>
      </c>
      <c r="L25" s="2" t="str" cm="1">
        <f t="array" aca="1" ref="L25" ca="1">INDEX(INDIRECT("'"&amp;Meta!$B$1&amp;"'!N:N"),Tabel1[[#This Row],[Index]])</f>
        <v>CGM Apotheek</v>
      </c>
      <c r="M25" s="2">
        <f ca="1">IFERROR(MATCH(Tabel1[[#This Row],[URA]],INDIRECT("'"&amp;Meta!$B$1&amp;"'!A:A"),0),"")</f>
        <v>25</v>
      </c>
      <c r="N25" s="39" cm="1">
        <f t="array" aca="1" ref="N25" ca="1">IFERROR(IF(Tabel1[[#This Row],[Maatwerk]]&gt;1,Tabel1[[#This Row],[Maatwerk]],IF(INDEX(INDIRECT("'"&amp;Meta!$B$1&amp;"'!C:C"),Tabel1[[#This Row],[Index]])=0,,INDEX(INDIRECT("'"&amp;Meta!$B$1&amp;"'!C:C"),Tabel1[[#This Row],[Index]]))),)</f>
        <v>46056</v>
      </c>
      <c r="O25" s="33" cm="1">
        <f t="array" aca="1" ref="O25" ca="1">IFERROR(IF(INDEX(INDIRECT("'"&amp;Meta!$B$1&amp;"'!f:f"),Tabel1[[#This Row],[Index]])=0,,INDEX(INDIRECT("'"&amp;Meta!$B$1&amp;"'!f:f"),Tabel1[[#This Row],[Index]])),)</f>
        <v>46056</v>
      </c>
      <c r="P25" s="33" cm="1">
        <f t="array" aca="1" ref="P25" ca="1">IFERROR(IF(INDEX(INDIRECT("'"&amp;Meta!$B$1&amp;"'!D:D"),Tabel1[[#This Row],[Index]])=0,,INDEX(INDIRECT("'"&amp;Meta!$B$1&amp;"'!D:D"),Tabel1[[#This Row],[Index]])),)</f>
        <v>0</v>
      </c>
      <c r="Q25" s="33" cm="1">
        <f t="array" aca="1" ref="Q25" ca="1">IFERROR(IF(INDEX(INDIRECT("'"&amp;Meta!$B$1&amp;"'!i:i"),Tabel1[[#This Row],[Index]])=0,,INDEX(INDIRECT("'"&amp;Meta!$B$1&amp;"'!i:i"),Tabel1[[#This Row],[Index]])),)</f>
        <v>0</v>
      </c>
      <c r="R25" s="33" cm="1">
        <f t="array" aca="1" ref="R25" ca="1">IFERROR(IF(INDEX(INDIRECT("'"&amp;Meta!$B$1&amp;"'!j:j"),Tabel1[[#This Row],[Index]])=0,,INDEX(INDIRECT("'"&amp;Meta!$B$1&amp;"'!j:j"),Tabel1[[#This Row],[Index]])),)</f>
        <v>0</v>
      </c>
      <c r="S25" s="33" cm="1">
        <f t="array" aca="1" ref="S25" ca="1">IFERROR(IF(INDEX(INDIRECT("'"&amp;Meta!$B$1&amp;"'!k:k"),Tabel1[[#This Row],[Index]])=0,,INDEX(INDIRECT("'"&amp;Meta!$B$1&amp;"'!k:k"),Tabel1[[#This Row],[Index]])),)</f>
        <v>0</v>
      </c>
      <c r="T25" s="40" cm="1">
        <f t="array" aca="1" ref="T25" ca="1">IFERROR(IF(INDEX(INDIRECT("'"&amp;Meta!$B$1&amp;"'!g:g"),Tabel1[[#This Row],[Index]])=0,,INDEX(INDIRECT("'"&amp;Meta!$B$1&amp;"'!g:g"),Tabel1[[#This Row],[Index]])),)</f>
        <v>0</v>
      </c>
      <c r="U25" s="44">
        <f ca="1">MAX(Tabel1[[#This Row],[Mail 1 VZVZ]:[Willen niet VZVZ]])</f>
        <v>46056</v>
      </c>
      <c r="V25" s="41"/>
      <c r="W25" s="42">
        <f ca="1">IF(SUM(Tabel1[[#This Row],[Mail 1 VZVZ]:[Willen niet VZVZ]])=0,0,1)</f>
        <v>1</v>
      </c>
      <c r="X25" s="42">
        <f ca="1">IFERROR(IF(AND(Tabel1[[#This Row],[Gemigreerd VZVZ]]=0,Tabel1[[#This Row],[Getekend VZVZ]]&lt;&gt;0),TODAY()-Tabel1[[#This Row],[Getekend VZVZ]],0),0)</f>
        <v>0</v>
      </c>
      <c r="Y25" s="42">
        <f ca="1">IFERROR(IF(OR(Tabel1[[#This Row],[Mail 1 VZVZ]]=0,Tabel1[[#This Row],[Getekend VZVZ]]&lt;&gt;0),0,TODAY()-Tabel1[[#This Row],[Mail 1 VZVZ]]),0)</f>
        <v>218</v>
      </c>
      <c r="Z25" s="42">
        <f ca="1">IFERROR(IF(OR(Tabel1[[#This Row],[Mail 2 VZVZ]]=0,Tabel1[[#This Row],[Getekend VZVZ]]&lt;&gt;0),0,TODAY()-Tabel1[[#This Row],[Mail 2 VZVZ]]),0)</f>
        <v>0</v>
      </c>
      <c r="AA25" s="3">
        <v>1</v>
      </c>
      <c r="AB25" s="3">
        <f ca="1">IF(Tabel1[[#This Row],[Mail 1 VZVZ]]&lt;&gt;0,1,0)</f>
        <v>1</v>
      </c>
      <c r="AC25" s="3">
        <f ca="1">IF(Tabel1[[#This Row],[Mail 2 VZVZ]]&lt;&gt;0,1,0)</f>
        <v>0</v>
      </c>
      <c r="AD25" s="3">
        <f ca="1">IF(Tabel1[[#This Row],[Getekend VZVZ]]&lt;&gt;0,1,0)</f>
        <v>0</v>
      </c>
      <c r="AE25" s="3">
        <f ca="1">IF(Tabel1[[#This Row],[Gemigreerd VZVZ]]&lt;&gt;0,1,0)</f>
        <v>0</v>
      </c>
      <c r="AF25" s="3">
        <f ca="1">IF(Tabel1[[#This Row],[Willen niet VZVZ]]&lt;&gt;0,1,0)</f>
        <v>0</v>
      </c>
    </row>
    <row r="26" spans="1:32" ht="60" hidden="1" customHeight="1">
      <c r="A26" s="61">
        <v>90281</v>
      </c>
      <c r="B26" s="2" t="str" cm="1">
        <f t="array" aca="1" ref="B26" ca="1">INDEX(INDIRECT("'"&amp;Meta!$B$1&amp;"'!B:B"),Tabel1[[#This Row],[Index]])</f>
        <v>Zorgcollectief Oost</v>
      </c>
      <c r="C26" s="2" t="s">
        <v>22</v>
      </c>
      <c r="D26" s="2" t="str" cm="1">
        <f t="array" aca="1" ref="D26" ca="1">INDEX(INDIRECT("'"&amp;Meta!$B$1&amp;"'!Q:Q"),Tabel1[[#This Row],[Index]])</f>
        <v>Huisartsenpraktijk</v>
      </c>
      <c r="E26" s="2" t="str" cm="1">
        <f t="array" aca="1" ref="E26" ca="1">INDEX(INDIRECT("'"&amp;Meta!$B$1&amp;"'!S:S"),Tabel1[[#This Row],[Index]])</f>
        <v>Emma Dekker</v>
      </c>
      <c r="F26" s="2" t="str" cm="1">
        <f t="array" aca="1" ref="F26" ca="1">INDEX(INDIRECT("'"&amp;Meta!$B$1&amp;"'!T:T"),Tabel1[[#This Row],[Index]])</f>
        <v>emma.dekker@voorbeeldzorg.nl</v>
      </c>
      <c r="G26" s="3">
        <f ca="1">COUNTIF(F:F,Tabel1[[#This Row],[Mail WV]])</f>
        <v>1</v>
      </c>
      <c r="H26" s="3">
        <f ca="1">COUNTIF(E:E,Tabel1[[#This Row],[Naam WV]])</f>
        <v>1</v>
      </c>
      <c r="I26" s="2" t="s">
        <v>193</v>
      </c>
      <c r="J26" s="2" t="s">
        <v>181</v>
      </c>
      <c r="K26" s="2" t="s">
        <v>182</v>
      </c>
      <c r="L26" s="2" t="str" cm="1">
        <f t="array" aca="1" ref="L26" ca="1">INDEX(INDIRECT("'"&amp;Meta!$B$1&amp;"'!N:N"),Tabel1[[#This Row],[Index]])</f>
        <v>Huisarts</v>
      </c>
      <c r="M26" s="2">
        <f ca="1">IFERROR(MATCH(Tabel1[[#This Row],[URA]],INDIRECT("'"&amp;Meta!$B$1&amp;"'!A:A"),0),"")</f>
        <v>26</v>
      </c>
      <c r="N26" s="39" cm="1">
        <f t="array" aca="1" ref="N26" ca="1">IFERROR(IF(Tabel1[[#This Row],[Maatwerk]]&gt;1,Tabel1[[#This Row],[Maatwerk]],IF(INDEX(INDIRECT("'"&amp;Meta!$B$1&amp;"'!C:C"),Tabel1[[#This Row],[Index]])=0,,INDEX(INDIRECT("'"&amp;Meta!$B$1&amp;"'!C:C"),Tabel1[[#This Row],[Index]]))),)</f>
        <v>0</v>
      </c>
      <c r="O26" s="33" cm="1">
        <f t="array" aca="1" ref="O26" ca="1">IFERROR(IF(INDEX(INDIRECT("'"&amp;Meta!$B$1&amp;"'!f:f"),Tabel1[[#This Row],[Index]])=0,,INDEX(INDIRECT("'"&amp;Meta!$B$1&amp;"'!f:f"),Tabel1[[#This Row],[Index]])),)</f>
        <v>0</v>
      </c>
      <c r="P26" s="33" cm="1">
        <f t="array" aca="1" ref="P26" ca="1">IFERROR(IF(INDEX(INDIRECT("'"&amp;Meta!$B$1&amp;"'!D:D"),Tabel1[[#This Row],[Index]])=0,,INDEX(INDIRECT("'"&amp;Meta!$B$1&amp;"'!D:D"),Tabel1[[#This Row],[Index]])),)</f>
        <v>0</v>
      </c>
      <c r="Q26" s="33" cm="1">
        <f t="array" aca="1" ref="Q26" ca="1">IFERROR(IF(INDEX(INDIRECT("'"&amp;Meta!$B$1&amp;"'!i:i"),Tabel1[[#This Row],[Index]])=0,,INDEX(INDIRECT("'"&amp;Meta!$B$1&amp;"'!i:i"),Tabel1[[#This Row],[Index]])),)</f>
        <v>0</v>
      </c>
      <c r="R26" s="33" cm="1">
        <f t="array" aca="1" ref="R26" ca="1">IFERROR(IF(INDEX(INDIRECT("'"&amp;Meta!$B$1&amp;"'!j:j"),Tabel1[[#This Row],[Index]])=0,,INDEX(INDIRECT("'"&amp;Meta!$B$1&amp;"'!j:j"),Tabel1[[#This Row],[Index]])),)</f>
        <v>0</v>
      </c>
      <c r="S26" s="33" cm="1">
        <f t="array" aca="1" ref="S26" ca="1">IFERROR(IF(INDEX(INDIRECT("'"&amp;Meta!$B$1&amp;"'!k:k"),Tabel1[[#This Row],[Index]])=0,,INDEX(INDIRECT("'"&amp;Meta!$B$1&amp;"'!k:k"),Tabel1[[#This Row],[Index]])),)</f>
        <v>0</v>
      </c>
      <c r="T26" s="40" cm="1">
        <f t="array" aca="1" ref="T26" ca="1">IFERROR(IF(INDEX(INDIRECT("'"&amp;Meta!$B$1&amp;"'!g:g"),Tabel1[[#This Row],[Index]])=0,,INDEX(INDIRECT("'"&amp;Meta!$B$1&amp;"'!g:g"),Tabel1[[#This Row],[Index]])),)</f>
        <v>0</v>
      </c>
      <c r="U26" s="44">
        <f ca="1">MAX(Tabel1[[#This Row],[Mail 1 VZVZ]:[Willen niet VZVZ]])</f>
        <v>0</v>
      </c>
      <c r="V26" s="41"/>
      <c r="W26" s="42">
        <f ca="1">IF(SUM(Tabel1[[#This Row],[Mail 1 VZVZ]:[Willen niet VZVZ]])=0,0,1)</f>
        <v>0</v>
      </c>
      <c r="X26" s="42">
        <f ca="1">IFERROR(IF(AND(Tabel1[[#This Row],[Gemigreerd VZVZ]]=0,Tabel1[[#This Row],[Getekend VZVZ]]&lt;&gt;0),TODAY()-Tabel1[[#This Row],[Getekend VZVZ]],0),0)</f>
        <v>0</v>
      </c>
      <c r="Y26" s="42">
        <f ca="1">IFERROR(IF(OR(Tabel1[[#This Row],[Mail 1 VZVZ]]=0,Tabel1[[#This Row],[Getekend VZVZ]]&lt;&gt;0),0,TODAY()-Tabel1[[#This Row],[Mail 1 VZVZ]]),0)</f>
        <v>0</v>
      </c>
      <c r="Z26" s="42">
        <f ca="1">IFERROR(IF(OR(Tabel1[[#This Row],[Mail 2 VZVZ]]=0,Tabel1[[#This Row],[Getekend VZVZ]]&lt;&gt;0),0,TODAY()-Tabel1[[#This Row],[Mail 2 VZVZ]]),0)</f>
        <v>0</v>
      </c>
      <c r="AA26" s="3">
        <v>1</v>
      </c>
      <c r="AB26" s="3">
        <f ca="1">IF(Tabel1[[#This Row],[Mail 1 VZVZ]]&lt;&gt;0,1,0)</f>
        <v>0</v>
      </c>
      <c r="AC26" s="3">
        <f ca="1">IF(Tabel1[[#This Row],[Mail 2 VZVZ]]&lt;&gt;0,1,0)</f>
        <v>0</v>
      </c>
      <c r="AD26" s="3">
        <f ca="1">IF(Tabel1[[#This Row],[Getekend VZVZ]]&lt;&gt;0,1,0)</f>
        <v>0</v>
      </c>
      <c r="AE26" s="3">
        <f ca="1">IF(Tabel1[[#This Row],[Gemigreerd VZVZ]]&lt;&gt;0,1,0)</f>
        <v>0</v>
      </c>
      <c r="AF26" s="3">
        <f ca="1">IF(Tabel1[[#This Row],[Willen niet VZVZ]]&lt;&gt;0,1,0)</f>
        <v>0</v>
      </c>
    </row>
    <row r="27" spans="1:32" ht="60" hidden="1" customHeight="1">
      <c r="A27" s="61">
        <v>90143</v>
      </c>
      <c r="B27" s="2" t="str" cm="1">
        <f t="array" aca="1" ref="B27" ca="1">INDEX(INDIRECT("'"&amp;Meta!$B$1&amp;"'!B:B"),Tabel1[[#This Row],[Index]])</f>
        <v>Thuiszorg Oost</v>
      </c>
      <c r="C27" s="2" t="s">
        <v>22</v>
      </c>
      <c r="D27" s="2" t="str" cm="1">
        <f t="array" aca="1" ref="D27" ca="1">INDEX(INDIRECT("'"&amp;Meta!$B$1&amp;"'!Q:Q"),Tabel1[[#This Row],[Index]])</f>
        <v>Huisartsenpraktijk</v>
      </c>
      <c r="E27" s="2" t="str" cm="1">
        <f t="array" aca="1" ref="E27" ca="1">INDEX(INDIRECT("'"&amp;Meta!$B$1&amp;"'!S:S"),Tabel1[[#This Row],[Index]])</f>
        <v>Mats van den Meijer</v>
      </c>
      <c r="F27" s="2" t="str" cm="1">
        <f t="array" aca="1" ref="F27" ca="1">INDEX(INDIRECT("'"&amp;Meta!$B$1&amp;"'!T:T"),Tabel1[[#This Row],[Index]])</f>
        <v>mats.meijer@voorbeeldzorg.nl</v>
      </c>
      <c r="G27" s="3">
        <f ca="1">COUNTIF(F:F,Tabel1[[#This Row],[Mail WV]])</f>
        <v>1</v>
      </c>
      <c r="H27" s="3">
        <f ca="1">COUNTIF(E:E,Tabel1[[#This Row],[Naam WV]])</f>
        <v>1</v>
      </c>
      <c r="I27" s="2" t="s">
        <v>214</v>
      </c>
      <c r="J27" s="2" t="s">
        <v>215</v>
      </c>
      <c r="K27" s="2" t="s">
        <v>216</v>
      </c>
      <c r="L27" s="2" t="str" cm="1">
        <f t="array" aca="1" ref="L27" ca="1">INDEX(INDIRECT("'"&amp;Meta!$B$1&amp;"'!N:N"),Tabel1[[#This Row],[Index]])</f>
        <v>Huisarts</v>
      </c>
      <c r="M27" s="2">
        <f ca="1">IFERROR(MATCH(Tabel1[[#This Row],[URA]],INDIRECT("'"&amp;Meta!$B$1&amp;"'!A:A"),0),"")</f>
        <v>27</v>
      </c>
      <c r="N27" s="39" cm="1">
        <f t="array" aca="1" ref="N27" ca="1">IFERROR(IF(Tabel1[[#This Row],[Maatwerk]]&gt;1,Tabel1[[#This Row],[Maatwerk]],IF(INDEX(INDIRECT("'"&amp;Meta!$B$1&amp;"'!C:C"),Tabel1[[#This Row],[Index]])=0,,INDEX(INDIRECT("'"&amp;Meta!$B$1&amp;"'!C:C"),Tabel1[[#This Row],[Index]]))),)</f>
        <v>0</v>
      </c>
      <c r="O27" s="33" cm="1">
        <f t="array" aca="1" ref="O27" ca="1">IFERROR(IF(INDEX(INDIRECT("'"&amp;Meta!$B$1&amp;"'!f:f"),Tabel1[[#This Row],[Index]])=0,,INDEX(INDIRECT("'"&amp;Meta!$B$1&amp;"'!f:f"),Tabel1[[#This Row],[Index]])),)</f>
        <v>0</v>
      </c>
      <c r="P27" s="33" cm="1">
        <f t="array" aca="1" ref="P27" ca="1">IFERROR(IF(INDEX(INDIRECT("'"&amp;Meta!$B$1&amp;"'!D:D"),Tabel1[[#This Row],[Index]])=0,,INDEX(INDIRECT("'"&amp;Meta!$B$1&amp;"'!D:D"),Tabel1[[#This Row],[Index]])),)</f>
        <v>0</v>
      </c>
      <c r="R27" s="33" cm="1">
        <f t="array" aca="1" ref="R27" ca="1">IFERROR(IF(INDEX(INDIRECT("'"&amp;Meta!$B$1&amp;"'!j:j"),Tabel1[[#This Row],[Index]])=0,,INDEX(INDIRECT("'"&amp;Meta!$B$1&amp;"'!j:j"),Tabel1[[#This Row],[Index]])),)</f>
        <v>0</v>
      </c>
      <c r="S27" s="33" cm="1">
        <f t="array" aca="1" ref="S27" ca="1">IFERROR(IF(INDEX(INDIRECT("'"&amp;Meta!$B$1&amp;"'!k:k"),Tabel1[[#This Row],[Index]])=0,,INDEX(INDIRECT("'"&amp;Meta!$B$1&amp;"'!k:k"),Tabel1[[#This Row],[Index]])),)</f>
        <v>0</v>
      </c>
      <c r="T27" s="40" cm="1">
        <f t="array" aca="1" ref="T27" ca="1">IFERROR(IF(INDEX(INDIRECT("'"&amp;Meta!$B$1&amp;"'!g:g"),Tabel1[[#This Row],[Index]])=0,,INDEX(INDIRECT("'"&amp;Meta!$B$1&amp;"'!g:g"),Tabel1[[#This Row],[Index]])),)</f>
        <v>0</v>
      </c>
      <c r="U27" s="44">
        <f ca="1">MAX(Tabel1[[#This Row],[Mail 1 VZVZ]:[Willen niet VZVZ]])</f>
        <v>0</v>
      </c>
      <c r="V27" s="41"/>
      <c r="W27" s="42">
        <f ca="1">IF(SUM(Tabel1[[#This Row],[Mail 1 VZVZ]:[Willen niet VZVZ]])=0,0,1)</f>
        <v>0</v>
      </c>
      <c r="X27" s="42">
        <f ca="1">IFERROR(IF(AND(Tabel1[[#This Row],[Gemigreerd VZVZ]]=0,Tabel1[[#This Row],[Getekend VZVZ]]&lt;&gt;0),TODAY()-Tabel1[[#This Row],[Getekend VZVZ]],0),0)</f>
        <v>0</v>
      </c>
      <c r="Y27" s="42">
        <f ca="1">IFERROR(IF(OR(Tabel1[[#This Row],[Mail 1 VZVZ]]=0,Tabel1[[#This Row],[Getekend VZVZ]]&lt;&gt;0),0,TODAY()-Tabel1[[#This Row],[Mail 1 VZVZ]]),0)</f>
        <v>0</v>
      </c>
      <c r="Z27" s="42">
        <f ca="1">IFERROR(IF(OR(Tabel1[[#This Row],[Mail 2 VZVZ]]=0,Tabel1[[#This Row],[Getekend VZVZ]]&lt;&gt;0),0,TODAY()-Tabel1[[#This Row],[Mail 2 VZVZ]]),0)</f>
        <v>0</v>
      </c>
      <c r="AA27" s="3">
        <v>1</v>
      </c>
      <c r="AB27" s="3">
        <f ca="1">IF(Tabel1[[#This Row],[Mail 1 VZVZ]]&lt;&gt;0,1,0)</f>
        <v>0</v>
      </c>
      <c r="AC27" s="3">
        <f ca="1">IF(Tabel1[[#This Row],[Mail 2 VZVZ]]&lt;&gt;0,1,0)</f>
        <v>0</v>
      </c>
      <c r="AD27" s="3">
        <f>IF(Tabel1[[#This Row],[Getekend VZVZ]]&lt;&gt;0,1,0)</f>
        <v>0</v>
      </c>
      <c r="AE27" s="3">
        <f ca="1">IF(Tabel1[[#This Row],[Gemigreerd VZVZ]]&lt;&gt;0,1,0)</f>
        <v>0</v>
      </c>
      <c r="AF27" s="3">
        <f ca="1">IF(Tabel1[[#This Row],[Willen niet VZVZ]]&lt;&gt;0,1,0)</f>
        <v>0</v>
      </c>
    </row>
    <row r="28" spans="1:32" ht="60" customHeight="1">
      <c r="A28" s="61">
        <v>64928</v>
      </c>
      <c r="B28" s="2" t="str" cm="1">
        <f t="array" aca="1" ref="B28" ca="1">INDEX(INDIRECT("'"&amp;Meta!$B$1&amp;"'!B:B"),Tabel1[[#This Row],[Index]])</f>
        <v>Revalidatiecentrum Oost</v>
      </c>
      <c r="C28" s="2" t="s">
        <v>22</v>
      </c>
      <c r="D28" s="2" t="str" cm="1">
        <f t="array" aca="1" ref="D28" ca="1">INDEX(INDIRECT("'"&amp;Meta!$B$1&amp;"'!Q:Q"),Tabel1[[#This Row],[Index]])</f>
        <v>Huisartsenpraktijk</v>
      </c>
      <c r="E28" s="2" t="str" cm="1">
        <f t="array" aca="1" ref="E28" ca="1">INDEX(INDIRECT("'"&amp;Meta!$B$1&amp;"'!S:S"),Tabel1[[#This Row],[Index]])</f>
        <v>Ruben van den Smit</v>
      </c>
      <c r="F28" s="2" t="str" cm="1">
        <f t="array" aca="1" ref="F28" ca="1">INDEX(INDIRECT("'"&amp;Meta!$B$1&amp;"'!T:T"),Tabel1[[#This Row],[Index]])</f>
        <v>ruben.smit@voorbeeldzorg.nl</v>
      </c>
      <c r="G28" s="3">
        <f ca="1">COUNTIF(F:F,Tabel1[[#This Row],[Mail WV]])</f>
        <v>1</v>
      </c>
      <c r="H28" s="3">
        <f ca="1">COUNTIF(E:E,Tabel1[[#This Row],[Naam WV]])</f>
        <v>1</v>
      </c>
      <c r="I28" s="2" t="s">
        <v>235</v>
      </c>
      <c r="J28" s="2" t="s">
        <v>236</v>
      </c>
      <c r="K28" s="2" t="s">
        <v>79</v>
      </c>
      <c r="L28" s="2" t="str" cm="1">
        <f t="array" aca="1" ref="L28" ca="1">INDEX(INDIRECT("'"&amp;Meta!$B$1&amp;"'!N:N"),Tabel1[[#This Row],[Index]])</f>
        <v>Medicom</v>
      </c>
      <c r="M28" s="2">
        <f ca="1">IFERROR(MATCH(Tabel1[[#This Row],[URA]],INDIRECT("'"&amp;Meta!$B$1&amp;"'!A:A"),0),"")</f>
        <v>28</v>
      </c>
      <c r="N28" s="39" cm="1">
        <f t="array" aca="1" ref="N28" ca="1">IFERROR(IF(Tabel1[[#This Row],[Maatwerk]]&gt;1,Tabel1[[#This Row],[Maatwerk]],IF(INDEX(INDIRECT("'"&amp;Meta!$B$1&amp;"'!C:C"),Tabel1[[#This Row],[Index]])=0,,INDEX(INDIRECT("'"&amp;Meta!$B$1&amp;"'!C:C"),Tabel1[[#This Row],[Index]]))),)</f>
        <v>45916</v>
      </c>
      <c r="O28" s="33" cm="1">
        <f t="array" aca="1" ref="O28" ca="1">IFERROR(IF(INDEX(INDIRECT("'"&amp;Meta!$B$1&amp;"'!f:f"),Tabel1[[#This Row],[Index]])=0,,INDEX(INDIRECT("'"&amp;Meta!$B$1&amp;"'!f:f"),Tabel1[[#This Row],[Index]])),)</f>
        <v>0</v>
      </c>
      <c r="P28" s="33" cm="1">
        <f t="array" aca="1" ref="P28" ca="1">IFERROR(IF(INDEX(INDIRECT("'"&amp;Meta!$B$1&amp;"'!D:D"),Tabel1[[#This Row],[Index]])=0,,INDEX(INDIRECT("'"&amp;Meta!$B$1&amp;"'!D:D"),Tabel1[[#This Row],[Index]])),)</f>
        <v>45925</v>
      </c>
      <c r="Q28" s="33" cm="1">
        <f t="array" aca="1" ref="Q28" ca="1">IFERROR(IF(INDEX(INDIRECT("'"&amp;Meta!$B$1&amp;"'!i:i"),Tabel1[[#This Row],[Index]])=0,,INDEX(INDIRECT("'"&amp;Meta!$B$1&amp;"'!i:i"),Tabel1[[#This Row],[Index]])),)</f>
        <v>46098</v>
      </c>
      <c r="R28" s="33" cm="1">
        <f t="array" aca="1" ref="R28" ca="1">IFERROR(IF(INDEX(INDIRECT("'"&amp;Meta!$B$1&amp;"'!j:j"),Tabel1[[#This Row],[Index]])=0,,INDEX(INDIRECT("'"&amp;Meta!$B$1&amp;"'!j:j"),Tabel1[[#This Row],[Index]])),)</f>
        <v>0</v>
      </c>
      <c r="S28" s="33" cm="1">
        <f t="array" aca="1" ref="S28" ca="1">IFERROR(IF(INDEX(INDIRECT("'"&amp;Meta!$B$1&amp;"'!k:k"),Tabel1[[#This Row],[Index]])=0,,INDEX(INDIRECT("'"&amp;Meta!$B$1&amp;"'!k:k"),Tabel1[[#This Row],[Index]])),)</f>
        <v>46119</v>
      </c>
      <c r="T28" s="40" cm="1">
        <f t="array" aca="1" ref="T28" ca="1">IFERROR(IF(INDEX(INDIRECT("'"&amp;Meta!$B$1&amp;"'!g:g"),Tabel1[[#This Row],[Index]])=0,,INDEX(INDIRECT("'"&amp;Meta!$B$1&amp;"'!g:g"),Tabel1[[#This Row],[Index]])),)</f>
        <v>0</v>
      </c>
      <c r="U28" s="44">
        <f ca="1">MAX(Tabel1[[#This Row],[Mail 1 VZVZ]:[Willen niet VZVZ]])</f>
        <v>46119</v>
      </c>
      <c r="V28" s="41"/>
      <c r="W28" s="42">
        <f ca="1">IF(SUM(Tabel1[[#This Row],[Mail 1 VZVZ]:[Willen niet VZVZ]])=0,0,1)</f>
        <v>1</v>
      </c>
      <c r="X28" s="42">
        <f ca="1">IFERROR(IF(AND(Tabel1[[#This Row],[Gemigreerd VZVZ]]=0,Tabel1[[#This Row],[Getekend VZVZ]]&lt;&gt;0),TODAY()-Tabel1[[#This Row],[Getekend VZVZ]],0),0)</f>
        <v>0</v>
      </c>
      <c r="Y28" s="42">
        <f ca="1">IFERROR(IF(OR(Tabel1[[#This Row],[Mail 1 VZVZ]]=0,Tabel1[[#This Row],[Getekend VZVZ]]&lt;&gt;0),0,TODAY()-Tabel1[[#This Row],[Mail 1 VZVZ]]),0)</f>
        <v>0</v>
      </c>
      <c r="Z28" s="42">
        <f ca="1">IFERROR(IF(OR(Tabel1[[#This Row],[Mail 2 VZVZ]]=0,Tabel1[[#This Row],[Getekend VZVZ]]&lt;&gt;0),0,TODAY()-Tabel1[[#This Row],[Mail 2 VZVZ]]),0)</f>
        <v>0</v>
      </c>
      <c r="AA28" s="3">
        <v>1</v>
      </c>
      <c r="AB28" s="3">
        <f ca="1">IF(Tabel1[[#This Row],[Mail 1 VZVZ]]&lt;&gt;0,1,0)</f>
        <v>1</v>
      </c>
      <c r="AC28" s="3">
        <f ca="1">IF(Tabel1[[#This Row],[Mail 2 VZVZ]]&lt;&gt;0,1,0)</f>
        <v>1</v>
      </c>
      <c r="AD28" s="3">
        <f ca="1">IF(Tabel1[[#This Row],[Getekend VZVZ]]&lt;&gt;0,1,0)</f>
        <v>1</v>
      </c>
      <c r="AE28" s="3">
        <f ca="1">IF(Tabel1[[#This Row],[Gemigreerd VZVZ]]&lt;&gt;0,1,0)</f>
        <v>1</v>
      </c>
      <c r="AF28" s="3">
        <f ca="1">IF(Tabel1[[#This Row],[Willen niet VZVZ]]&lt;&gt;0,1,0)</f>
        <v>0</v>
      </c>
    </row>
    <row r="29" spans="1:32" ht="60" customHeight="1">
      <c r="A29" s="61">
        <v>22131</v>
      </c>
      <c r="B29" s="2" t="str" cm="1">
        <f t="array" aca="1" ref="B29" ca="1">INDEX(INDIRECT("'"&amp;Meta!$B$1&amp;"'!B:B"),Tabel1[[#This Row],[Index]])</f>
        <v>Diagnostisch Centrum Oost</v>
      </c>
      <c r="C29" s="2" t="s">
        <v>22</v>
      </c>
      <c r="D29" s="2" t="str" cm="1">
        <f t="array" aca="1" ref="D29" ca="1">INDEX(INDIRECT("'"&amp;Meta!$B$1&amp;"'!Q:Q"),Tabel1[[#This Row],[Index]])</f>
        <v>Apotheek</v>
      </c>
      <c r="E29" s="2" t="str" cm="1">
        <f t="array" aca="1" ref="E29" ca="1">INDEX(INDIRECT("'"&amp;Meta!$B$1&amp;"'!S:S"),Tabel1[[#This Row],[Index]])</f>
        <v>Lucas Vos</v>
      </c>
      <c r="F29" s="2" t="str" cm="1">
        <f t="array" aca="1" ref="F29" ca="1">INDEX(INDIRECT("'"&amp;Meta!$B$1&amp;"'!T:T"),Tabel1[[#This Row],[Index]])</f>
        <v>lucas.vos@voorbeeldzorg.nl</v>
      </c>
      <c r="G29" s="3">
        <f ca="1">COUNTIF(F:F,Tabel1[[#This Row],[Mail WV]])</f>
        <v>2</v>
      </c>
      <c r="H29" s="3">
        <f ca="1">COUNTIF(E:E,Tabel1[[#This Row],[Naam WV]])</f>
        <v>2</v>
      </c>
      <c r="I29" s="2" t="s">
        <v>251</v>
      </c>
      <c r="J29" s="2" t="s">
        <v>252</v>
      </c>
      <c r="K29" s="2" t="s">
        <v>77</v>
      </c>
      <c r="L29" s="2" t="str" cm="1">
        <f t="array" aca="1" ref="L29" ca="1">INDEX(INDIRECT("'"&amp;Meta!$B$1&amp;"'!N:N"),Tabel1[[#This Row],[Index]])</f>
        <v>Pharmacom</v>
      </c>
      <c r="M29" s="2">
        <f ca="1">IFERROR(MATCH(Tabel1[[#This Row],[URA]],INDIRECT("'"&amp;Meta!$B$1&amp;"'!A:A"),0),"")</f>
        <v>29</v>
      </c>
      <c r="N29" s="39" cm="1">
        <f t="array" aca="1" ref="N29" ca="1">IFERROR(IF(Tabel1[[#This Row],[Maatwerk]]&gt;1,Tabel1[[#This Row],[Maatwerk]],IF(INDEX(INDIRECT("'"&amp;Meta!$B$1&amp;"'!C:C"),Tabel1[[#This Row],[Index]])=0,,INDEX(INDIRECT("'"&amp;Meta!$B$1&amp;"'!C:C"),Tabel1[[#This Row],[Index]]))),)</f>
        <v>46000</v>
      </c>
      <c r="O29" s="33" cm="1">
        <f t="array" aca="1" ref="O29" ca="1">IFERROR(IF(INDEX(INDIRECT("'"&amp;Meta!$B$1&amp;"'!f:f"),Tabel1[[#This Row],[Index]])=0,,INDEX(INDIRECT("'"&amp;Meta!$B$1&amp;"'!f:f"),Tabel1[[#This Row],[Index]])),)</f>
        <v>0</v>
      </c>
      <c r="P29" s="33" cm="1">
        <f t="array" aca="1" ref="P29" ca="1">IFERROR(IF(INDEX(INDIRECT("'"&amp;Meta!$B$1&amp;"'!D:D"),Tabel1[[#This Row],[Index]])=0,,INDEX(INDIRECT("'"&amp;Meta!$B$1&amp;"'!D:D"),Tabel1[[#This Row],[Index]])),)</f>
        <v>46007</v>
      </c>
      <c r="Q29" s="33" cm="1">
        <f t="array" aca="1" ref="Q29" ca="1">IFERROR(IF(INDEX(INDIRECT("'"&amp;Meta!$B$1&amp;"'!i:i"),Tabel1[[#This Row],[Index]])=0,,INDEX(INDIRECT("'"&amp;Meta!$B$1&amp;"'!i:i"),Tabel1[[#This Row],[Index]])),)</f>
        <v>46093</v>
      </c>
      <c r="R29" s="33" cm="1">
        <f t="array" aca="1" ref="R29" ca="1">IFERROR(IF(INDEX(INDIRECT("'"&amp;Meta!$B$1&amp;"'!j:j"),Tabel1[[#This Row],[Index]])=0,,INDEX(INDIRECT("'"&amp;Meta!$B$1&amp;"'!j:j"),Tabel1[[#This Row],[Index]])),)</f>
        <v>0</v>
      </c>
      <c r="S29" s="33" cm="1">
        <f t="array" aca="1" ref="S29" ca="1">IFERROR(IF(INDEX(INDIRECT("'"&amp;Meta!$B$1&amp;"'!k:k"),Tabel1[[#This Row],[Index]])=0,,INDEX(INDIRECT("'"&amp;Meta!$B$1&amp;"'!k:k"),Tabel1[[#This Row],[Index]])),)</f>
        <v>46151</v>
      </c>
      <c r="T29" s="40" cm="1">
        <f t="array" aca="1" ref="T29" ca="1">IFERROR(IF(INDEX(INDIRECT("'"&amp;Meta!$B$1&amp;"'!g:g"),Tabel1[[#This Row],[Index]])=0,,INDEX(INDIRECT("'"&amp;Meta!$B$1&amp;"'!g:g"),Tabel1[[#This Row],[Index]])),)</f>
        <v>0</v>
      </c>
      <c r="U29" s="44">
        <f ca="1">MAX(Tabel1[[#This Row],[Mail 1 VZVZ]:[Willen niet VZVZ]])</f>
        <v>46151</v>
      </c>
      <c r="V29" s="41"/>
      <c r="W29" s="42">
        <f ca="1">IF(SUM(Tabel1[[#This Row],[Mail 1 VZVZ]:[Willen niet VZVZ]])=0,0,1)</f>
        <v>1</v>
      </c>
      <c r="X29" s="42">
        <f ca="1">IFERROR(IF(AND(Tabel1[[#This Row],[Gemigreerd VZVZ]]=0,Tabel1[[#This Row],[Getekend VZVZ]]&lt;&gt;0),TODAY()-Tabel1[[#This Row],[Getekend VZVZ]],0),0)</f>
        <v>0</v>
      </c>
      <c r="Y29" s="42">
        <f ca="1">IFERROR(IF(OR(Tabel1[[#This Row],[Mail 1 VZVZ]]=0,Tabel1[[#This Row],[Getekend VZVZ]]&lt;&gt;0),0,TODAY()-Tabel1[[#This Row],[Mail 1 VZVZ]]),0)</f>
        <v>0</v>
      </c>
      <c r="Z29" s="42">
        <f ca="1">IFERROR(IF(OR(Tabel1[[#This Row],[Mail 2 VZVZ]]=0,Tabel1[[#This Row],[Getekend VZVZ]]&lt;&gt;0),0,TODAY()-Tabel1[[#This Row],[Mail 2 VZVZ]]),0)</f>
        <v>0</v>
      </c>
      <c r="AA29" s="3">
        <v>1</v>
      </c>
      <c r="AB29" s="3">
        <f ca="1">IF(Tabel1[[#This Row],[Mail 1 VZVZ]]&lt;&gt;0,1,0)</f>
        <v>1</v>
      </c>
      <c r="AC29" s="3">
        <f ca="1">IF(Tabel1[[#This Row],[Mail 2 VZVZ]]&lt;&gt;0,1,0)</f>
        <v>1</v>
      </c>
      <c r="AD29" s="3">
        <f ca="1">IF(Tabel1[[#This Row],[Getekend VZVZ]]&lt;&gt;0,1,0)</f>
        <v>1</v>
      </c>
      <c r="AE29" s="3">
        <f ca="1">IF(Tabel1[[#This Row],[Gemigreerd VZVZ]]&lt;&gt;0,1,0)</f>
        <v>1</v>
      </c>
      <c r="AF29" s="3">
        <f ca="1">IF(Tabel1[[#This Row],[Willen niet VZVZ]]&lt;&gt;0,1,0)</f>
        <v>0</v>
      </c>
    </row>
    <row r="30" spans="1:32" ht="60" customHeight="1">
      <c r="A30" s="61">
        <v>78649</v>
      </c>
      <c r="B30" s="2" t="str" cm="1">
        <f t="array" aca="1" ref="B30" ca="1">INDEX(INDIRECT("'"&amp;Meta!$B$1&amp;"'!B:B"),Tabel1[[#This Row],[Index]])</f>
        <v>Zorgorganisatie Oost</v>
      </c>
      <c r="C30" s="2" t="s">
        <v>22</v>
      </c>
      <c r="D30" s="2" t="str" cm="1">
        <f t="array" aca="1" ref="D30" ca="1">INDEX(INDIRECT("'"&amp;Meta!$B$1&amp;"'!Q:Q"),Tabel1[[#This Row],[Index]])</f>
        <v>Huisartsenpraktijk</v>
      </c>
      <c r="E30" s="2" t="str" cm="1">
        <f t="array" aca="1" ref="E30" ca="1">INDEX(INDIRECT("'"&amp;Meta!$B$1&amp;"'!S:S"),Tabel1[[#This Row],[Index]])</f>
        <v>Nina van Bakker</v>
      </c>
      <c r="F30" s="2" t="str" cm="1">
        <f t="array" aca="1" ref="F30" ca="1">INDEX(INDIRECT("'"&amp;Meta!$B$1&amp;"'!T:T"),Tabel1[[#This Row],[Index]])</f>
        <v>nina.bakker@voorbeeldzorg.nl</v>
      </c>
      <c r="G30" s="3">
        <f ca="1">COUNTIF(F:F,Tabel1[[#This Row],[Mail WV]])</f>
        <v>1</v>
      </c>
      <c r="H30" s="3">
        <f ca="1">COUNTIF(E:E,Tabel1[[#This Row],[Naam WV]])</f>
        <v>1</v>
      </c>
      <c r="I30" s="2" t="s">
        <v>232</v>
      </c>
      <c r="J30" s="2" t="s">
        <v>224</v>
      </c>
      <c r="K30" s="2" t="s">
        <v>225</v>
      </c>
      <c r="L30" s="2" t="str" cm="1">
        <f t="array" aca="1" ref="L30" ca="1">INDEX(INDIRECT("'"&amp;Meta!$B$1&amp;"'!N:N"),Tabel1[[#This Row],[Index]])</f>
        <v>Bricks Huisarts</v>
      </c>
      <c r="M30" s="2">
        <f ca="1">IFERROR(MATCH(Tabel1[[#This Row],[URA]],INDIRECT("'"&amp;Meta!$B$1&amp;"'!A:A"),0),"")</f>
        <v>30</v>
      </c>
      <c r="N30" s="39" cm="1">
        <f t="array" aca="1" ref="N30" ca="1">IFERROR(IF(Tabel1[[#This Row],[Maatwerk]]&gt;1,Tabel1[[#This Row],[Maatwerk]],IF(INDEX(INDIRECT("'"&amp;Meta!$B$1&amp;"'!C:C"),Tabel1[[#This Row],[Index]])=0,,INDEX(INDIRECT("'"&amp;Meta!$B$1&amp;"'!C:C"),Tabel1[[#This Row],[Index]]))),)</f>
        <v>45916</v>
      </c>
      <c r="O30" s="33" cm="1">
        <f t="array" aca="1" ref="O30" ca="1">IFERROR(IF(INDEX(INDIRECT("'"&amp;Meta!$B$1&amp;"'!f:f"),Tabel1[[#This Row],[Index]])=0,,INDEX(INDIRECT("'"&amp;Meta!$B$1&amp;"'!f:f"),Tabel1[[#This Row],[Index]])),)</f>
        <v>0</v>
      </c>
      <c r="P30" s="33" cm="1">
        <f t="array" aca="1" ref="P30" ca="1">IFERROR(IF(INDEX(INDIRECT("'"&amp;Meta!$B$1&amp;"'!D:D"),Tabel1[[#This Row],[Index]])=0,,INDEX(INDIRECT("'"&amp;Meta!$B$1&amp;"'!D:D"),Tabel1[[#This Row],[Index]])),)</f>
        <v>45925</v>
      </c>
      <c r="Q30" s="33" cm="1">
        <f t="array" aca="1" ref="Q30" ca="1">IFERROR(IF(INDEX(INDIRECT("'"&amp;Meta!$B$1&amp;"'!i:i"),Tabel1[[#This Row],[Index]])=0,,INDEX(INDIRECT("'"&amp;Meta!$B$1&amp;"'!i:i"),Tabel1[[#This Row],[Index]])),)</f>
        <v>0</v>
      </c>
      <c r="R30" s="33" cm="1">
        <f t="array" aca="1" ref="R30" ca="1">IFERROR(IF(INDEX(INDIRECT("'"&amp;Meta!$B$1&amp;"'!j:j"),Tabel1[[#This Row],[Index]])=0,,INDEX(INDIRECT("'"&amp;Meta!$B$1&amp;"'!j:j"),Tabel1[[#This Row],[Index]])),)</f>
        <v>0</v>
      </c>
      <c r="S30" s="33" cm="1">
        <f t="array" aca="1" ref="S30" ca="1">IFERROR(IF(INDEX(INDIRECT("'"&amp;Meta!$B$1&amp;"'!k:k"),Tabel1[[#This Row],[Index]])=0,,INDEX(INDIRECT("'"&amp;Meta!$B$1&amp;"'!k:k"),Tabel1[[#This Row],[Index]])),)</f>
        <v>0</v>
      </c>
      <c r="T30" s="40" cm="1">
        <f t="array" aca="1" ref="T30" ca="1">IFERROR(IF(INDEX(INDIRECT("'"&amp;Meta!$B$1&amp;"'!g:g"),Tabel1[[#This Row],[Index]])=0,,INDEX(INDIRECT("'"&amp;Meta!$B$1&amp;"'!g:g"),Tabel1[[#This Row],[Index]])),)</f>
        <v>0</v>
      </c>
      <c r="U30" s="44">
        <f ca="1">MAX(Tabel1[[#This Row],[Mail 1 VZVZ]:[Willen niet VZVZ]])</f>
        <v>45925</v>
      </c>
      <c r="V30" s="41"/>
      <c r="W30" s="42">
        <f ca="1">IF(SUM(Tabel1[[#This Row],[Mail 1 VZVZ]:[Willen niet VZVZ]])=0,0,1)</f>
        <v>1</v>
      </c>
      <c r="X30" s="42">
        <f ca="1">IFERROR(IF(AND(Tabel1[[#This Row],[Gemigreerd VZVZ]]=0,Tabel1[[#This Row],[Getekend VZVZ]]&lt;&gt;0),TODAY()-Tabel1[[#This Row],[Getekend VZVZ]],0),0)</f>
        <v>0</v>
      </c>
      <c r="Y30" s="42">
        <f ca="1">IFERROR(IF(OR(Tabel1[[#This Row],[Mail 1 VZVZ]]=0,Tabel1[[#This Row],[Getekend VZVZ]]&lt;&gt;0),0,TODAY()-Tabel1[[#This Row],[Mail 1 VZVZ]]),0)</f>
        <v>358</v>
      </c>
      <c r="Z30" s="42">
        <f ca="1">IFERROR(IF(OR(Tabel1[[#This Row],[Mail 2 VZVZ]]=0,Tabel1[[#This Row],[Getekend VZVZ]]&lt;&gt;0),0,TODAY()-Tabel1[[#This Row],[Mail 2 VZVZ]]),0)</f>
        <v>349</v>
      </c>
      <c r="AA30" s="3">
        <v>1</v>
      </c>
      <c r="AB30" s="3">
        <f ca="1">IF(Tabel1[[#This Row],[Mail 1 VZVZ]]&lt;&gt;0,1,0)</f>
        <v>1</v>
      </c>
      <c r="AC30" s="3">
        <f ca="1">IF(Tabel1[[#This Row],[Mail 2 VZVZ]]&lt;&gt;0,1,0)</f>
        <v>1</v>
      </c>
      <c r="AD30" s="3">
        <f ca="1">IF(Tabel1[[#This Row],[Getekend VZVZ]]&lt;&gt;0,1,0)</f>
        <v>0</v>
      </c>
      <c r="AE30" s="3">
        <f ca="1">IF(Tabel1[[#This Row],[Gemigreerd VZVZ]]&lt;&gt;0,1,0)</f>
        <v>0</v>
      </c>
      <c r="AF30" s="3">
        <f ca="1">IF(Tabel1[[#This Row],[Willen niet VZVZ]]&lt;&gt;0,1,0)</f>
        <v>0</v>
      </c>
    </row>
    <row r="31" spans="1:32" ht="60" customHeight="1">
      <c r="A31" s="61">
        <v>59299</v>
      </c>
      <c r="B31" s="2" t="str" cm="1">
        <f t="array" aca="1" ref="B31" ca="1">INDEX(INDIRECT("'"&amp;Meta!$B$1&amp;"'!B:B"),Tabel1[[#This Row],[Index]])</f>
        <v>Gezondheidscentrum Oost</v>
      </c>
      <c r="C31" s="2" t="s">
        <v>22</v>
      </c>
      <c r="D31" s="2" t="str" cm="1">
        <f t="array" aca="1" ref="D31" ca="1">INDEX(INDIRECT("'"&amp;Meta!$B$1&amp;"'!Q:Q"),Tabel1[[#This Row],[Index]])</f>
        <v>Apotheek</v>
      </c>
      <c r="E31" s="2" t="str" cm="1">
        <f t="array" aca="1" ref="E31" ca="1">INDEX(INDIRECT("'"&amp;Meta!$B$1&amp;"'!S:S"),Tabel1[[#This Row],[Index]])</f>
        <v>Eva ten Vos</v>
      </c>
      <c r="F31" s="2" t="str" cm="1">
        <f t="array" aca="1" ref="F31" ca="1">INDEX(INDIRECT("'"&amp;Meta!$B$1&amp;"'!T:T"),Tabel1[[#This Row],[Index]])</f>
        <v>eva.vos@voorbeeldzorg.nl</v>
      </c>
      <c r="G31" s="3">
        <f ca="1">COUNTIF(F:F,Tabel1[[#This Row],[Mail WV]])</f>
        <v>1</v>
      </c>
      <c r="H31" s="3">
        <f ca="1">COUNTIF(E:E,Tabel1[[#This Row],[Naam WV]])</f>
        <v>1</v>
      </c>
      <c r="I31" s="2" t="s">
        <v>227</v>
      </c>
      <c r="J31" s="2" t="s">
        <v>228</v>
      </c>
      <c r="K31" s="2" t="s">
        <v>229</v>
      </c>
      <c r="L31" s="2" t="str" cm="1">
        <f t="array" aca="1" ref="L31" ca="1">INDEX(INDIRECT("'"&amp;Meta!$B$1&amp;"'!N:N"),Tabel1[[#This Row],[Index]])</f>
        <v>CGM Apotheek</v>
      </c>
      <c r="M31" s="2">
        <f ca="1">IFERROR(MATCH(Tabel1[[#This Row],[URA]],INDIRECT("'"&amp;Meta!$B$1&amp;"'!A:A"),0),"")</f>
        <v>31</v>
      </c>
      <c r="N31" s="39" cm="1">
        <f t="array" aca="1" ref="N31" ca="1">IFERROR(IF(Tabel1[[#This Row],[Maatwerk]]&gt;1,Tabel1[[#This Row],[Maatwerk]],IF(INDEX(INDIRECT("'"&amp;Meta!$B$1&amp;"'!C:C"),Tabel1[[#This Row],[Index]])=0,,INDEX(INDIRECT("'"&amp;Meta!$B$1&amp;"'!C:C"),Tabel1[[#This Row],[Index]]))),)</f>
        <v>46084</v>
      </c>
      <c r="O31" s="33" cm="1">
        <f t="array" aca="1" ref="O31" ca="1">IFERROR(IF(INDEX(INDIRECT("'"&amp;Meta!$B$1&amp;"'!f:f"),Tabel1[[#This Row],[Index]])=0,,INDEX(INDIRECT("'"&amp;Meta!$B$1&amp;"'!f:f"),Tabel1[[#This Row],[Index]])),)</f>
        <v>0</v>
      </c>
      <c r="P31" s="33" cm="1">
        <f t="array" aca="1" ref="P31" ca="1">IFERROR(IF(INDEX(INDIRECT("'"&amp;Meta!$B$1&amp;"'!D:D"),Tabel1[[#This Row],[Index]])=0,,INDEX(INDIRECT("'"&amp;Meta!$B$1&amp;"'!D:D"),Tabel1[[#This Row],[Index]])),)</f>
        <v>46093</v>
      </c>
      <c r="R31" s="33" cm="1">
        <f t="array" aca="1" ref="R31" ca="1">IFERROR(IF(INDEX(INDIRECT("'"&amp;Meta!$B$1&amp;"'!j:j"),Tabel1[[#This Row],[Index]])=0,,INDEX(INDIRECT("'"&amp;Meta!$B$1&amp;"'!j:j"),Tabel1[[#This Row],[Index]])),)</f>
        <v>0</v>
      </c>
      <c r="S31" s="33" cm="1">
        <f t="array" aca="1" ref="S31" ca="1">IFERROR(IF(INDEX(INDIRECT("'"&amp;Meta!$B$1&amp;"'!k:k"),Tabel1[[#This Row],[Index]])=0,,INDEX(INDIRECT("'"&amp;Meta!$B$1&amp;"'!k:k"),Tabel1[[#This Row],[Index]])),)</f>
        <v>0</v>
      </c>
      <c r="T31" s="40" cm="1">
        <f t="array" aca="1" ref="T31" ca="1">IFERROR(IF(INDEX(INDIRECT("'"&amp;Meta!$B$1&amp;"'!g:g"),Tabel1[[#This Row],[Index]])=0,,INDEX(INDIRECT("'"&amp;Meta!$B$1&amp;"'!g:g"),Tabel1[[#This Row],[Index]])),)</f>
        <v>0</v>
      </c>
      <c r="U31" s="44">
        <f ca="1">MAX(Tabel1[[#This Row],[Mail 1 VZVZ]:[Willen niet VZVZ]])</f>
        <v>46093</v>
      </c>
      <c r="V31" s="41"/>
      <c r="W31" s="42">
        <f ca="1">IF(SUM(Tabel1[[#This Row],[Mail 1 VZVZ]:[Willen niet VZVZ]])=0,0,1)</f>
        <v>1</v>
      </c>
      <c r="X31" s="42">
        <f ca="1">IFERROR(IF(AND(Tabel1[[#This Row],[Gemigreerd VZVZ]]=0,Tabel1[[#This Row],[Getekend VZVZ]]&lt;&gt;0),TODAY()-Tabel1[[#This Row],[Getekend VZVZ]],0),0)</f>
        <v>0</v>
      </c>
      <c r="Y31" s="42">
        <f ca="1">IFERROR(IF(OR(Tabel1[[#This Row],[Mail 1 VZVZ]]=0,Tabel1[[#This Row],[Getekend VZVZ]]&lt;&gt;0),0,TODAY()-Tabel1[[#This Row],[Mail 1 VZVZ]]),0)</f>
        <v>190</v>
      </c>
      <c r="Z31" s="42">
        <f ca="1">IFERROR(IF(OR(Tabel1[[#This Row],[Mail 2 VZVZ]]=0,Tabel1[[#This Row],[Getekend VZVZ]]&lt;&gt;0),0,TODAY()-Tabel1[[#This Row],[Mail 2 VZVZ]]),0)</f>
        <v>181</v>
      </c>
      <c r="AA31" s="3">
        <v>1</v>
      </c>
      <c r="AB31" s="3">
        <f ca="1">IF(Tabel1[[#This Row],[Mail 1 VZVZ]]&lt;&gt;0,1,0)</f>
        <v>1</v>
      </c>
      <c r="AC31" s="3">
        <f ca="1">IF(Tabel1[[#This Row],[Mail 2 VZVZ]]&lt;&gt;0,1,0)</f>
        <v>1</v>
      </c>
      <c r="AD31" s="3">
        <f>IF(Tabel1[[#This Row],[Getekend VZVZ]]&lt;&gt;0,1,0)</f>
        <v>0</v>
      </c>
      <c r="AE31" s="3">
        <f ca="1">IF(Tabel1[[#This Row],[Gemigreerd VZVZ]]&lt;&gt;0,1,0)</f>
        <v>0</v>
      </c>
      <c r="AF31" s="3">
        <f ca="1">IF(Tabel1[[#This Row],[Willen niet VZVZ]]&lt;&gt;0,1,0)</f>
        <v>0</v>
      </c>
    </row>
    <row r="32" spans="1:32" ht="60" customHeight="1">
      <c r="A32" s="61">
        <v>29434</v>
      </c>
      <c r="B32" s="2" t="str" cm="1">
        <f t="array" aca="1" ref="B32" ca="1">INDEX(INDIRECT("'"&amp;Meta!$B$1&amp;"'!B:B"),Tabel1[[#This Row],[Index]])</f>
        <v>Regionaal Zorgcentrum West</v>
      </c>
      <c r="C32" s="2" t="s">
        <v>22</v>
      </c>
      <c r="D32" s="2" t="str" cm="1">
        <f t="array" aca="1" ref="D32" ca="1">INDEX(INDIRECT("'"&amp;Meta!$B$1&amp;"'!Q:Q"),Tabel1[[#This Row],[Index]])</f>
        <v>Apotheek</v>
      </c>
      <c r="E32" s="2" t="str" cm="1">
        <f t="array" aca="1" ref="E32" ca="1">INDEX(INDIRECT("'"&amp;Meta!$B$1&amp;"'!S:S"),Tabel1[[#This Row],[Index]])</f>
        <v>Daan Kuiper</v>
      </c>
      <c r="F32" s="2" t="str" cm="1">
        <f t="array" aca="1" ref="F32" ca="1">INDEX(INDIRECT("'"&amp;Meta!$B$1&amp;"'!T:T"),Tabel1[[#This Row],[Index]])</f>
        <v>daan.kuiper@voorbeeldzorg.nl</v>
      </c>
      <c r="G32" s="3">
        <f ca="1">COUNTIF(F:F,Tabel1[[#This Row],[Mail WV]])</f>
        <v>1</v>
      </c>
      <c r="H32" s="3">
        <f ca="1">COUNTIF(E:E,Tabel1[[#This Row],[Naam WV]])</f>
        <v>1</v>
      </c>
      <c r="I32" s="2" t="s">
        <v>185</v>
      </c>
      <c r="J32" s="2" t="s">
        <v>186</v>
      </c>
      <c r="K32" s="2" t="s">
        <v>81</v>
      </c>
      <c r="L32" s="2" t="str" cm="1">
        <f t="array" aca="1" ref="L32" ca="1">INDEX(INDIRECT("'"&amp;Meta!$B$1&amp;"'!N:N"),Tabel1[[#This Row],[Index]])</f>
        <v>Pharmacom</v>
      </c>
      <c r="M32" s="2">
        <f ca="1">IFERROR(MATCH(Tabel1[[#This Row],[URA]],INDIRECT("'"&amp;Meta!$B$1&amp;"'!A:A"),0),"")</f>
        <v>32</v>
      </c>
      <c r="N32" s="39" cm="1">
        <f t="array" aca="1" ref="N32" ca="1">IFERROR(IF(Tabel1[[#This Row],[Maatwerk]]&gt;1,Tabel1[[#This Row],[Maatwerk]],IF(INDEX(INDIRECT("'"&amp;Meta!$B$1&amp;"'!C:C"),Tabel1[[#This Row],[Index]])=0,,INDEX(INDIRECT("'"&amp;Meta!$B$1&amp;"'!C:C"),Tabel1[[#This Row],[Index]]))),)</f>
        <v>46076</v>
      </c>
      <c r="O32" s="33" cm="1">
        <f t="array" aca="1" ref="O32" ca="1">IFERROR(IF(INDEX(INDIRECT("'"&amp;Meta!$B$1&amp;"'!f:f"),Tabel1[[#This Row],[Index]])=0,,INDEX(INDIRECT("'"&amp;Meta!$B$1&amp;"'!f:f"),Tabel1[[#This Row],[Index]])),)</f>
        <v>0</v>
      </c>
      <c r="P32" s="33" cm="1">
        <f t="array" aca="1" ref="P32" ca="1">IFERROR(IF(INDEX(INDIRECT("'"&amp;Meta!$B$1&amp;"'!D:D"),Tabel1[[#This Row],[Index]])=0,,INDEX(INDIRECT("'"&amp;Meta!$B$1&amp;"'!D:D"),Tabel1[[#This Row],[Index]])),)</f>
        <v>0</v>
      </c>
      <c r="Q32" s="33" cm="1">
        <f t="array" aca="1" ref="Q32" ca="1">IFERROR(IF(INDEX(INDIRECT("'"&amp;Meta!$B$1&amp;"'!i:i"),Tabel1[[#This Row],[Index]])=0,,INDEX(INDIRECT("'"&amp;Meta!$B$1&amp;"'!i:i"),Tabel1[[#This Row],[Index]])),)</f>
        <v>0</v>
      </c>
      <c r="R32" s="33" cm="1">
        <f t="array" aca="1" ref="R32" ca="1">IFERROR(IF(INDEX(INDIRECT("'"&amp;Meta!$B$1&amp;"'!j:j"),Tabel1[[#This Row],[Index]])=0,,INDEX(INDIRECT("'"&amp;Meta!$B$1&amp;"'!j:j"),Tabel1[[#This Row],[Index]])),)</f>
        <v>0</v>
      </c>
      <c r="S32" s="33" cm="1">
        <f t="array" aca="1" ref="S32" ca="1">IFERROR(IF(INDEX(INDIRECT("'"&amp;Meta!$B$1&amp;"'!k:k"),Tabel1[[#This Row],[Index]])=0,,INDEX(INDIRECT("'"&amp;Meta!$B$1&amp;"'!k:k"),Tabel1[[#This Row],[Index]])),)</f>
        <v>0</v>
      </c>
      <c r="T32" s="40" cm="1">
        <f t="array" aca="1" ref="T32" ca="1">IFERROR(IF(INDEX(INDIRECT("'"&amp;Meta!$B$1&amp;"'!g:g"),Tabel1[[#This Row],[Index]])=0,,INDEX(INDIRECT("'"&amp;Meta!$B$1&amp;"'!g:g"),Tabel1[[#This Row],[Index]])),)</f>
        <v>0</v>
      </c>
      <c r="U32" s="44">
        <f ca="1">MAX(Tabel1[[#This Row],[Mail 1 VZVZ]:[Willen niet VZVZ]])</f>
        <v>46076</v>
      </c>
      <c r="V32" s="41"/>
      <c r="W32" s="42">
        <f ca="1">IF(SUM(Tabel1[[#This Row],[Mail 1 VZVZ]:[Willen niet VZVZ]])=0,0,1)</f>
        <v>1</v>
      </c>
      <c r="X32" s="42">
        <f ca="1">IFERROR(IF(AND(Tabel1[[#This Row],[Gemigreerd VZVZ]]=0,Tabel1[[#This Row],[Getekend VZVZ]]&lt;&gt;0),TODAY()-Tabel1[[#This Row],[Getekend VZVZ]],0),0)</f>
        <v>0</v>
      </c>
      <c r="Y32" s="42">
        <f ca="1">IFERROR(IF(OR(Tabel1[[#This Row],[Mail 1 VZVZ]]=0,Tabel1[[#This Row],[Getekend VZVZ]]&lt;&gt;0),0,TODAY()-Tabel1[[#This Row],[Mail 1 VZVZ]]),0)</f>
        <v>198</v>
      </c>
      <c r="Z32" s="42">
        <f ca="1">IFERROR(IF(OR(Tabel1[[#This Row],[Mail 2 VZVZ]]=0,Tabel1[[#This Row],[Getekend VZVZ]]&lt;&gt;0),0,TODAY()-Tabel1[[#This Row],[Mail 2 VZVZ]]),0)</f>
        <v>0</v>
      </c>
      <c r="AA32" s="3">
        <v>1</v>
      </c>
      <c r="AB32" s="3">
        <f ca="1">IF(Tabel1[[#This Row],[Mail 1 VZVZ]]&lt;&gt;0,1,0)</f>
        <v>1</v>
      </c>
      <c r="AC32" s="3">
        <f ca="1">IF(Tabel1[[#This Row],[Mail 2 VZVZ]]&lt;&gt;0,1,0)</f>
        <v>0</v>
      </c>
      <c r="AD32" s="3">
        <f ca="1">IF(Tabel1[[#This Row],[Getekend VZVZ]]&lt;&gt;0,1,0)</f>
        <v>0</v>
      </c>
      <c r="AE32" s="3">
        <f ca="1">IF(Tabel1[[#This Row],[Gemigreerd VZVZ]]&lt;&gt;0,1,0)</f>
        <v>0</v>
      </c>
      <c r="AF32" s="3">
        <f ca="1">IF(Tabel1[[#This Row],[Willen niet VZVZ]]&lt;&gt;0,1,0)</f>
        <v>0</v>
      </c>
    </row>
    <row r="33" spans="1:35" ht="60" customHeight="1">
      <c r="A33" s="61">
        <v>69019</v>
      </c>
      <c r="B33" s="2" t="str" cm="1">
        <f t="array" aca="1" ref="B33" ca="1">INDEX(INDIRECT("'"&amp;Meta!$B$1&amp;"'!B:B"),Tabel1[[#This Row],[Index]])</f>
        <v>Zorggroep West</v>
      </c>
      <c r="C33" s="2" t="s">
        <v>22</v>
      </c>
      <c r="D33" s="2" t="str" cm="1">
        <f t="array" aca="1" ref="D33" ca="1">INDEX(INDIRECT("'"&amp;Meta!$B$1&amp;"'!Q:Q"),Tabel1[[#This Row],[Index]])</f>
        <v>Apotheek</v>
      </c>
      <c r="E33" s="2" t="str" cm="1">
        <f t="array" aca="1" ref="E33" ca="1">INDEX(INDIRECT("'"&amp;Meta!$B$1&amp;"'!S:S"),Tabel1[[#This Row],[Index]])</f>
        <v>Lotte de Visser</v>
      </c>
      <c r="F33" s="2" t="str" cm="1">
        <f t="array" aca="1" ref="F33" ca="1">INDEX(INDIRECT("'"&amp;Meta!$B$1&amp;"'!T:T"),Tabel1[[#This Row],[Index]])</f>
        <v>lotte.visser@voorbeeldzorg.nl</v>
      </c>
      <c r="G33" s="3">
        <f ca="1">COUNTIF(F:F,Tabel1[[#This Row],[Mail WV]])</f>
        <v>1</v>
      </c>
      <c r="H33" s="3">
        <f ca="1">COUNTIF(E:E,Tabel1[[#This Row],[Naam WV]])</f>
        <v>1</v>
      </c>
      <c r="I33" s="2" t="s">
        <v>248</v>
      </c>
      <c r="J33" s="2" t="s">
        <v>249</v>
      </c>
      <c r="K33" s="2" t="s">
        <v>81</v>
      </c>
      <c r="L33" s="2" t="str" cm="1">
        <f t="array" aca="1" ref="L33" ca="1">INDEX(INDIRECT("'"&amp;Meta!$B$1&amp;"'!N:N"),Tabel1[[#This Row],[Index]])</f>
        <v>CGM Apotheek</v>
      </c>
      <c r="M33" s="2">
        <f ca="1">IFERROR(MATCH(Tabel1[[#This Row],[URA]],INDIRECT("'"&amp;Meta!$B$1&amp;"'!A:A"),0),"")</f>
        <v>33</v>
      </c>
      <c r="N33" s="39" cm="1">
        <f t="array" aca="1" ref="N33" ca="1">IFERROR(IF(Tabel1[[#This Row],[Maatwerk]]&gt;1,Tabel1[[#This Row],[Maatwerk]],IF(INDEX(INDIRECT("'"&amp;Meta!$B$1&amp;"'!C:C"),Tabel1[[#This Row],[Index]])=0,,INDEX(INDIRECT("'"&amp;Meta!$B$1&amp;"'!C:C"),Tabel1[[#This Row],[Index]]))),)</f>
        <v>46084</v>
      </c>
      <c r="O33" s="33" cm="1">
        <f t="array" aca="1" ref="O33" ca="1">IFERROR(IF(INDEX(INDIRECT("'"&amp;Meta!$B$1&amp;"'!f:f"),Tabel1[[#This Row],[Index]])=0,,INDEX(INDIRECT("'"&amp;Meta!$B$1&amp;"'!f:f"),Tabel1[[#This Row],[Index]])),)</f>
        <v>0</v>
      </c>
      <c r="P33" s="33" cm="1">
        <f t="array" aca="1" ref="P33" ca="1">IFERROR(IF(INDEX(INDIRECT("'"&amp;Meta!$B$1&amp;"'!D:D"),Tabel1[[#This Row],[Index]])=0,,INDEX(INDIRECT("'"&amp;Meta!$B$1&amp;"'!D:D"),Tabel1[[#This Row],[Index]])),)</f>
        <v>46093</v>
      </c>
      <c r="Q33" s="33" cm="1">
        <f t="array" aca="1" ref="Q33" ca="1">IFERROR(IF(INDEX(INDIRECT("'"&amp;Meta!$B$1&amp;"'!i:i"),Tabel1[[#This Row],[Index]])=0,,INDEX(INDIRECT("'"&amp;Meta!$B$1&amp;"'!i:i"),Tabel1[[#This Row],[Index]])),)</f>
        <v>46084</v>
      </c>
      <c r="R33" s="33" cm="1">
        <f t="array" aca="1" ref="R33" ca="1">IFERROR(IF(INDEX(INDIRECT("'"&amp;Meta!$B$1&amp;"'!j:j"),Tabel1[[#This Row],[Index]])=0,,INDEX(INDIRECT("'"&amp;Meta!$B$1&amp;"'!j:j"),Tabel1[[#This Row],[Index]])),)</f>
        <v>0</v>
      </c>
      <c r="S33" s="33" cm="1">
        <f t="array" aca="1" ref="S33" ca="1">IFERROR(IF(INDEX(INDIRECT("'"&amp;Meta!$B$1&amp;"'!k:k"),Tabel1[[#This Row],[Index]])=0,,INDEX(INDIRECT("'"&amp;Meta!$B$1&amp;"'!k:k"),Tabel1[[#This Row],[Index]])),)</f>
        <v>46114</v>
      </c>
      <c r="T33" s="40" cm="1">
        <f t="array" aca="1" ref="T33" ca="1">IFERROR(IF(INDEX(INDIRECT("'"&amp;Meta!$B$1&amp;"'!g:g"),Tabel1[[#This Row],[Index]])=0,,INDEX(INDIRECT("'"&amp;Meta!$B$1&amp;"'!g:g"),Tabel1[[#This Row],[Index]])),)</f>
        <v>0</v>
      </c>
      <c r="U33" s="44">
        <f ca="1">MAX(Tabel1[[#This Row],[Mail 1 VZVZ]:[Willen niet VZVZ]])</f>
        <v>46114</v>
      </c>
      <c r="V33" s="41"/>
      <c r="W33" s="42">
        <f ca="1">IF(SUM(Tabel1[[#This Row],[Mail 1 VZVZ]:[Willen niet VZVZ]])=0,0,1)</f>
        <v>1</v>
      </c>
      <c r="X33" s="42">
        <f ca="1">IFERROR(IF(AND(Tabel1[[#This Row],[Gemigreerd VZVZ]]=0,Tabel1[[#This Row],[Getekend VZVZ]]&lt;&gt;0),TODAY()-Tabel1[[#This Row],[Getekend VZVZ]],0),0)</f>
        <v>0</v>
      </c>
      <c r="Y33" s="42">
        <f ca="1">IFERROR(IF(OR(Tabel1[[#This Row],[Mail 1 VZVZ]]=0,Tabel1[[#This Row],[Getekend VZVZ]]&lt;&gt;0),0,TODAY()-Tabel1[[#This Row],[Mail 1 VZVZ]]),0)</f>
        <v>0</v>
      </c>
      <c r="Z33" s="42">
        <f ca="1">IFERROR(IF(OR(Tabel1[[#This Row],[Mail 2 VZVZ]]=0,Tabel1[[#This Row],[Getekend VZVZ]]&lt;&gt;0),0,TODAY()-Tabel1[[#This Row],[Mail 2 VZVZ]]),0)</f>
        <v>0</v>
      </c>
      <c r="AA33" s="3">
        <v>1</v>
      </c>
      <c r="AB33" s="3">
        <f ca="1">IF(Tabel1[[#This Row],[Mail 1 VZVZ]]&lt;&gt;0,1,0)</f>
        <v>1</v>
      </c>
      <c r="AC33" s="3">
        <f ca="1">IF(Tabel1[[#This Row],[Mail 2 VZVZ]]&lt;&gt;0,1,0)</f>
        <v>1</v>
      </c>
      <c r="AD33" s="3">
        <f ca="1">IF(Tabel1[[#This Row],[Getekend VZVZ]]&lt;&gt;0,1,0)</f>
        <v>1</v>
      </c>
      <c r="AE33" s="3">
        <f ca="1">IF(Tabel1[[#This Row],[Gemigreerd VZVZ]]&lt;&gt;0,1,0)</f>
        <v>1</v>
      </c>
      <c r="AF33" s="3">
        <f ca="1">IF(Tabel1[[#This Row],[Willen niet VZVZ]]&lt;&gt;0,1,0)</f>
        <v>0</v>
      </c>
    </row>
    <row r="34" spans="1:35" ht="60" customHeight="1">
      <c r="A34" s="61">
        <v>36419</v>
      </c>
      <c r="B34" s="2" t="str" cm="1">
        <f t="array" aca="1" ref="B34" ca="1">INDEX(INDIRECT("'"&amp;Meta!$B$1&amp;"'!B:B"),Tabel1[[#This Row],[Index]])</f>
        <v>Medisch Centrum West</v>
      </c>
      <c r="C34" s="2" t="s">
        <v>22</v>
      </c>
      <c r="D34" s="2" t="str" cm="1">
        <f t="array" aca="1" ref="D34" ca="1">INDEX(INDIRECT("'"&amp;Meta!$B$1&amp;"'!Q:Q"),Tabel1[[#This Row],[Index]])</f>
        <v>Huisartsenpraktijk</v>
      </c>
      <c r="E34" s="2" t="str" cm="1">
        <f t="array" aca="1" ref="E34" ca="1">INDEX(INDIRECT("'"&amp;Meta!$B$1&amp;"'!S:S"),Tabel1[[#This Row],[Index]])</f>
        <v>Levi ten Jansen</v>
      </c>
      <c r="F34" s="2" t="str" cm="1">
        <f t="array" aca="1" ref="F34" ca="1">INDEX(INDIRECT("'"&amp;Meta!$B$1&amp;"'!T:T"),Tabel1[[#This Row],[Index]])</f>
        <v>levi.jansen@voorbeeldzorg.nl</v>
      </c>
      <c r="G34" s="3">
        <f ca="1">COUNTIF(F:F,Tabel1[[#This Row],[Mail WV]])</f>
        <v>1</v>
      </c>
      <c r="H34" s="3">
        <f ca="1">COUNTIF(E:E,Tabel1[[#This Row],[Naam WV]])</f>
        <v>1</v>
      </c>
      <c r="I34" s="2" t="s">
        <v>188</v>
      </c>
      <c r="J34" s="2" t="s">
        <v>189</v>
      </c>
      <c r="K34" s="2" t="s">
        <v>83</v>
      </c>
      <c r="L34" s="2" t="str" cm="1">
        <f t="array" aca="1" ref="L34" ca="1">INDEX(INDIRECT("'"&amp;Meta!$B$1&amp;"'!N:N"),Tabel1[[#This Row],[Index]])</f>
        <v>Medicom</v>
      </c>
      <c r="M34" s="2">
        <f ca="1">IFERROR(MATCH(Tabel1[[#This Row],[URA]],INDIRECT("'"&amp;Meta!$B$1&amp;"'!A:A"),0),"")</f>
        <v>34</v>
      </c>
      <c r="N34" s="39" cm="1">
        <f t="array" aca="1" ref="N34" ca="1">IFERROR(IF(Tabel1[[#This Row],[Maatwerk]]&gt;1,Tabel1[[#This Row],[Maatwerk]],IF(INDEX(INDIRECT("'"&amp;Meta!$B$1&amp;"'!C:C"),Tabel1[[#This Row],[Index]])=0,,INDEX(INDIRECT("'"&amp;Meta!$B$1&amp;"'!C:C"),Tabel1[[#This Row],[Index]]))),)</f>
        <v>45916</v>
      </c>
      <c r="O34" s="33" cm="1">
        <f t="array" aca="1" ref="O34" ca="1">IFERROR(IF(INDEX(INDIRECT("'"&amp;Meta!$B$1&amp;"'!f:f"),Tabel1[[#This Row],[Index]])=0,,INDEX(INDIRECT("'"&amp;Meta!$B$1&amp;"'!f:f"),Tabel1[[#This Row],[Index]])),)</f>
        <v>0</v>
      </c>
      <c r="P34" s="33" cm="1">
        <f t="array" aca="1" ref="P34" ca="1">IFERROR(IF(INDEX(INDIRECT("'"&amp;Meta!$B$1&amp;"'!D:D"),Tabel1[[#This Row],[Index]])=0,,INDEX(INDIRECT("'"&amp;Meta!$B$1&amp;"'!D:D"),Tabel1[[#This Row],[Index]])),)</f>
        <v>45925</v>
      </c>
      <c r="Q34" s="33" cm="1">
        <f t="array" aca="1" ref="Q34" ca="1">IFERROR(IF(INDEX(INDIRECT("'"&amp;Meta!$B$1&amp;"'!i:i"),Tabel1[[#This Row],[Index]])=0,,INDEX(INDIRECT("'"&amp;Meta!$B$1&amp;"'!i:i"),Tabel1[[#This Row],[Index]])),)</f>
        <v>46083</v>
      </c>
      <c r="R34" s="33" cm="1">
        <f t="array" aca="1" ref="R34" ca="1">IFERROR(IF(INDEX(INDIRECT("'"&amp;Meta!$B$1&amp;"'!j:j"),Tabel1[[#This Row],[Index]])=0,,INDEX(INDIRECT("'"&amp;Meta!$B$1&amp;"'!j:j"),Tabel1[[#This Row],[Index]])),)</f>
        <v>0</v>
      </c>
      <c r="S34" s="33" cm="1">
        <f t="array" aca="1" ref="S34" ca="1">IFERROR(IF(INDEX(INDIRECT("'"&amp;Meta!$B$1&amp;"'!k:k"),Tabel1[[#This Row],[Index]])=0,,INDEX(INDIRECT("'"&amp;Meta!$B$1&amp;"'!k:k"),Tabel1[[#This Row],[Index]])),)</f>
        <v>46108</v>
      </c>
      <c r="T34" s="40" cm="1">
        <f t="array" aca="1" ref="T34" ca="1">IFERROR(IF(INDEX(INDIRECT("'"&amp;Meta!$B$1&amp;"'!g:g"),Tabel1[[#This Row],[Index]])=0,,INDEX(INDIRECT("'"&amp;Meta!$B$1&amp;"'!g:g"),Tabel1[[#This Row],[Index]])),)</f>
        <v>0</v>
      </c>
      <c r="U34" s="44">
        <f ca="1">MAX(Tabel1[[#This Row],[Mail 1 VZVZ]:[Willen niet VZVZ]])</f>
        <v>46108</v>
      </c>
      <c r="V34" s="41"/>
      <c r="W34" s="42">
        <f ca="1">IF(SUM(Tabel1[[#This Row],[Mail 1 VZVZ]:[Willen niet VZVZ]])=0,0,1)</f>
        <v>1</v>
      </c>
      <c r="X34" s="42">
        <f ca="1">IFERROR(IF(AND(Tabel1[[#This Row],[Gemigreerd VZVZ]]=0,Tabel1[[#This Row],[Getekend VZVZ]]&lt;&gt;0),TODAY()-Tabel1[[#This Row],[Getekend VZVZ]],0),0)</f>
        <v>0</v>
      </c>
      <c r="Y34" s="42">
        <f ca="1">IFERROR(IF(OR(Tabel1[[#This Row],[Mail 1 VZVZ]]=0,Tabel1[[#This Row],[Getekend VZVZ]]&lt;&gt;0),0,TODAY()-Tabel1[[#This Row],[Mail 1 VZVZ]]),0)</f>
        <v>0</v>
      </c>
      <c r="Z34" s="42">
        <f ca="1">IFERROR(IF(OR(Tabel1[[#This Row],[Mail 2 VZVZ]]=0,Tabel1[[#This Row],[Getekend VZVZ]]&lt;&gt;0),0,TODAY()-Tabel1[[#This Row],[Mail 2 VZVZ]]),0)</f>
        <v>0</v>
      </c>
      <c r="AA34" s="3">
        <v>1</v>
      </c>
      <c r="AB34" s="3">
        <f ca="1">IF(Tabel1[[#This Row],[Mail 1 VZVZ]]&lt;&gt;0,1,0)</f>
        <v>1</v>
      </c>
      <c r="AC34" s="3">
        <f ca="1">IF(Tabel1[[#This Row],[Mail 2 VZVZ]]&lt;&gt;0,1,0)</f>
        <v>1</v>
      </c>
      <c r="AD34" s="3">
        <f ca="1">IF(Tabel1[[#This Row],[Getekend VZVZ]]&lt;&gt;0,1,0)</f>
        <v>1</v>
      </c>
      <c r="AE34" s="3">
        <f ca="1">IF(Tabel1[[#This Row],[Gemigreerd VZVZ]]&lt;&gt;0,1,0)</f>
        <v>1</v>
      </c>
      <c r="AF34" s="3">
        <f ca="1">IF(Tabel1[[#This Row],[Willen niet VZVZ]]&lt;&gt;0,1,0)</f>
        <v>0</v>
      </c>
    </row>
    <row r="35" spans="1:35" ht="60" customHeight="1">
      <c r="A35" s="61">
        <v>51798</v>
      </c>
      <c r="B35" s="2" t="str" cm="1">
        <f t="array" aca="1" ref="B35" ca="1">INDEX(INDIRECT("'"&amp;Meta!$B$1&amp;"'!B:B"),Tabel1[[#This Row],[Index]])</f>
        <v>Zorgnet West</v>
      </c>
      <c r="C35" s="2" t="s">
        <v>22</v>
      </c>
      <c r="D35" s="2" t="str" cm="1">
        <f t="array" aca="1" ref="D35" ca="1">INDEX(INDIRECT("'"&amp;Meta!$B$1&amp;"'!Q:Q"),Tabel1[[#This Row],[Index]])</f>
        <v>Apotheek</v>
      </c>
      <c r="E35" s="2" t="str" cm="1">
        <f t="array" aca="1" ref="E35" ca="1">INDEX(INDIRECT("'"&amp;Meta!$B$1&amp;"'!S:S"),Tabel1[[#This Row],[Index]])</f>
        <v>Levi van Visser</v>
      </c>
      <c r="F35" s="2" t="str" cm="1">
        <f t="array" aca="1" ref="F35" ca="1">INDEX(INDIRECT("'"&amp;Meta!$B$1&amp;"'!T:T"),Tabel1[[#This Row],[Index]])</f>
        <v>levi.visser@voorbeeldzorg.nl</v>
      </c>
      <c r="G35" s="3">
        <f ca="1">COUNTIF(F:F,Tabel1[[#This Row],[Mail WV]])</f>
        <v>1</v>
      </c>
      <c r="H35" s="3">
        <f ca="1">COUNTIF(E:E,Tabel1[[#This Row],[Naam WV]])</f>
        <v>1</v>
      </c>
      <c r="I35" s="2" t="s">
        <v>243</v>
      </c>
      <c r="J35" s="2" t="s">
        <v>244</v>
      </c>
      <c r="K35" s="2" t="s">
        <v>79</v>
      </c>
      <c r="L35" s="2" t="str" cm="1">
        <f t="array" aca="1" ref="L35" ca="1">INDEX(INDIRECT("'"&amp;Meta!$B$1&amp;"'!N:N"),Tabel1[[#This Row],[Index]])</f>
        <v>CGM Apotheek</v>
      </c>
      <c r="M35" s="2">
        <f ca="1">IFERROR(MATCH(Tabel1[[#This Row],[URA]],INDIRECT("'"&amp;Meta!$B$1&amp;"'!A:A"),0),"")</f>
        <v>35</v>
      </c>
      <c r="N35" s="39" cm="1">
        <f t="array" aca="1" ref="N35" ca="1">IFERROR(IF(Tabel1[[#This Row],[Maatwerk]]&gt;1,Tabel1[[#This Row],[Maatwerk]],IF(INDEX(INDIRECT("'"&amp;Meta!$B$1&amp;"'!C:C"),Tabel1[[#This Row],[Index]])=0,,INDEX(INDIRECT("'"&amp;Meta!$B$1&amp;"'!C:C"),Tabel1[[#This Row],[Index]]))),)</f>
        <v>45916</v>
      </c>
      <c r="O35" s="33" cm="1">
        <f t="array" aca="1" ref="O35" ca="1">IFERROR(IF(INDEX(INDIRECT("'"&amp;Meta!$B$1&amp;"'!f:f"),Tabel1[[#This Row],[Index]])=0,,INDEX(INDIRECT("'"&amp;Meta!$B$1&amp;"'!f:f"),Tabel1[[#This Row],[Index]])),)</f>
        <v>0</v>
      </c>
      <c r="P35" s="33" cm="1">
        <f t="array" aca="1" ref="P35" ca="1">IFERROR(IF(INDEX(INDIRECT("'"&amp;Meta!$B$1&amp;"'!D:D"),Tabel1[[#This Row],[Index]])=0,,INDEX(INDIRECT("'"&amp;Meta!$B$1&amp;"'!D:D"),Tabel1[[#This Row],[Index]])),)</f>
        <v>45925</v>
      </c>
      <c r="Q35" s="33" cm="1">
        <f t="array" aca="1" ref="Q35" ca="1">IFERROR(IF(INDEX(INDIRECT("'"&amp;Meta!$B$1&amp;"'!i:i"),Tabel1[[#This Row],[Index]])=0,,INDEX(INDIRECT("'"&amp;Meta!$B$1&amp;"'!i:i"),Tabel1[[#This Row],[Index]])),)</f>
        <v>46083</v>
      </c>
      <c r="R35" s="33" cm="1">
        <f t="array" aca="1" ref="R35" ca="1">IFERROR(IF(INDEX(INDIRECT("'"&amp;Meta!$B$1&amp;"'!j:j"),Tabel1[[#This Row],[Index]])=0,,INDEX(INDIRECT("'"&amp;Meta!$B$1&amp;"'!j:j"),Tabel1[[#This Row],[Index]])),)</f>
        <v>0</v>
      </c>
      <c r="S35" s="33" cm="1">
        <f t="array" aca="1" ref="S35" ca="1">IFERROR(IF(INDEX(INDIRECT("'"&amp;Meta!$B$1&amp;"'!k:k"),Tabel1[[#This Row],[Index]])=0,,INDEX(INDIRECT("'"&amp;Meta!$B$1&amp;"'!k:k"),Tabel1[[#This Row],[Index]])),)</f>
        <v>46093</v>
      </c>
      <c r="T35" s="40" cm="1">
        <f t="array" aca="1" ref="T35" ca="1">IFERROR(IF(INDEX(INDIRECT("'"&amp;Meta!$B$1&amp;"'!g:g"),Tabel1[[#This Row],[Index]])=0,,INDEX(INDIRECT("'"&amp;Meta!$B$1&amp;"'!g:g"),Tabel1[[#This Row],[Index]])),)</f>
        <v>0</v>
      </c>
      <c r="U35" s="44">
        <f ca="1">MAX(Tabel1[[#This Row],[Mail 1 VZVZ]:[Willen niet VZVZ]])</f>
        <v>46093</v>
      </c>
      <c r="V35" s="41"/>
      <c r="W35" s="42">
        <f ca="1">IF(SUM(Tabel1[[#This Row],[Mail 1 VZVZ]:[Willen niet VZVZ]])=0,0,1)</f>
        <v>1</v>
      </c>
      <c r="X35" s="42">
        <f ca="1">IFERROR(IF(AND(Tabel1[[#This Row],[Gemigreerd VZVZ]]=0,Tabel1[[#This Row],[Getekend VZVZ]]&lt;&gt;0),TODAY()-Tabel1[[#This Row],[Getekend VZVZ]],0),0)</f>
        <v>0</v>
      </c>
      <c r="Y35" s="42">
        <f ca="1">IFERROR(IF(OR(Tabel1[[#This Row],[Mail 1 VZVZ]]=0,Tabel1[[#This Row],[Getekend VZVZ]]&lt;&gt;0),0,TODAY()-Tabel1[[#This Row],[Mail 1 VZVZ]]),0)</f>
        <v>0</v>
      </c>
      <c r="Z35" s="42">
        <f ca="1">IFERROR(IF(OR(Tabel1[[#This Row],[Mail 2 VZVZ]]=0,Tabel1[[#This Row],[Getekend VZVZ]]&lt;&gt;0),0,TODAY()-Tabel1[[#This Row],[Mail 2 VZVZ]]),0)</f>
        <v>0</v>
      </c>
      <c r="AA35" s="3">
        <v>1</v>
      </c>
      <c r="AB35" s="3">
        <f ca="1">IF(Tabel1[[#This Row],[Mail 1 VZVZ]]&lt;&gt;0,1,0)</f>
        <v>1</v>
      </c>
      <c r="AC35" s="3">
        <f ca="1">IF(Tabel1[[#This Row],[Mail 2 VZVZ]]&lt;&gt;0,1,0)</f>
        <v>1</v>
      </c>
      <c r="AD35" s="3">
        <f ca="1">IF(Tabel1[[#This Row],[Getekend VZVZ]]&lt;&gt;0,1,0)</f>
        <v>1</v>
      </c>
      <c r="AE35" s="3">
        <f ca="1">IF(Tabel1[[#This Row],[Gemigreerd VZVZ]]&lt;&gt;0,1,0)</f>
        <v>1</v>
      </c>
      <c r="AF35" s="3">
        <f ca="1">IF(Tabel1[[#This Row],[Willen niet VZVZ]]&lt;&gt;0,1,0)</f>
        <v>0</v>
      </c>
    </row>
    <row r="36" spans="1:35" ht="60" customHeight="1">
      <c r="A36" s="61">
        <v>52272</v>
      </c>
      <c r="B36" s="2" t="str" cm="1">
        <f t="array" aca="1" ref="B36" ca="1">INDEX(INDIRECT("'"&amp;Meta!$B$1&amp;"'!B:B"),Tabel1[[#This Row],[Index]])</f>
        <v>Zorgcollectief West</v>
      </c>
      <c r="C36" s="2" t="s">
        <v>22</v>
      </c>
      <c r="D36" s="2" t="str" cm="1">
        <f t="array" aca="1" ref="D36" ca="1">INDEX(INDIRECT("'"&amp;Meta!$B$1&amp;"'!Q:Q"),Tabel1[[#This Row],[Index]])</f>
        <v>Huisartsenpraktijk</v>
      </c>
      <c r="E36" s="2" t="str" cm="1">
        <f t="array" aca="1" ref="E36" ca="1">INDEX(INDIRECT("'"&amp;Meta!$B$1&amp;"'!S:S"),Tabel1[[#This Row],[Index]])</f>
        <v>Sara de De Vries</v>
      </c>
      <c r="F36" s="2" t="str" cm="1">
        <f t="array" aca="1" ref="F36" ca="1">INDEX(INDIRECT("'"&amp;Meta!$B$1&amp;"'!T:T"),Tabel1[[#This Row],[Index]])</f>
        <v>sara.devries@voorbeeldzorg.nl</v>
      </c>
      <c r="G36" s="3">
        <f ca="1">COUNTIF(F:F,Tabel1[[#This Row],[Mail WV]])</f>
        <v>1</v>
      </c>
      <c r="H36" s="3">
        <f ca="1">COUNTIF(E:E,Tabel1[[#This Row],[Naam WV]])</f>
        <v>1</v>
      </c>
      <c r="I36" s="2" t="s">
        <v>180</v>
      </c>
      <c r="J36" s="2" t="s">
        <v>181</v>
      </c>
      <c r="K36" s="2" t="s">
        <v>182</v>
      </c>
      <c r="L36" s="2" t="str" cm="1">
        <f t="array" aca="1" ref="L36" ca="1">INDEX(INDIRECT("'"&amp;Meta!$B$1&amp;"'!N:N"),Tabel1[[#This Row],[Index]])</f>
        <v>Sanday - ASP</v>
      </c>
      <c r="M36" s="2">
        <f ca="1">IFERROR(MATCH(Tabel1[[#This Row],[URA]],INDIRECT("'"&amp;Meta!$B$1&amp;"'!A:A"),0),"")</f>
        <v>36</v>
      </c>
      <c r="N36" s="39" cm="1">
        <f t="array" aca="1" ref="N36" ca="1">IFERROR(IF(Tabel1[[#This Row],[Maatwerk]]&gt;1,Tabel1[[#This Row],[Maatwerk]],IF(INDEX(INDIRECT("'"&amp;Meta!$B$1&amp;"'!C:C"),Tabel1[[#This Row],[Index]])=0,,INDEX(INDIRECT("'"&amp;Meta!$B$1&amp;"'!C:C"),Tabel1[[#This Row],[Index]]))),)</f>
        <v>45839</v>
      </c>
      <c r="O36" s="33" cm="1">
        <f t="array" aca="1" ref="O36" ca="1">IFERROR(IF(INDEX(INDIRECT("'"&amp;Meta!$B$1&amp;"'!f:f"),Tabel1[[#This Row],[Index]])=0,,INDEX(INDIRECT("'"&amp;Meta!$B$1&amp;"'!f:f"),Tabel1[[#This Row],[Index]])),)</f>
        <v>0</v>
      </c>
      <c r="P36" s="33" cm="1">
        <f t="array" aca="1" ref="P36" ca="1">IFERROR(IF(INDEX(INDIRECT("'"&amp;Meta!$B$1&amp;"'!D:D"),Tabel1[[#This Row],[Index]])=0,,INDEX(INDIRECT("'"&amp;Meta!$B$1&amp;"'!D:D"),Tabel1[[#This Row],[Index]])),)</f>
        <v>45846</v>
      </c>
      <c r="Q36" s="33" cm="1">
        <f t="array" aca="1" ref="Q36" ca="1">IFERROR(IF(INDEX(INDIRECT("'"&amp;Meta!$B$1&amp;"'!i:i"),Tabel1[[#This Row],[Index]])=0,,INDEX(INDIRECT("'"&amp;Meta!$B$1&amp;"'!i:i"),Tabel1[[#This Row],[Index]])),)</f>
        <v>46083</v>
      </c>
      <c r="R36" s="33" cm="1">
        <f t="array" aca="1" ref="R36" ca="1">IFERROR(IF(INDEX(INDIRECT("'"&amp;Meta!$B$1&amp;"'!j:j"),Tabel1[[#This Row],[Index]])=0,,INDEX(INDIRECT("'"&amp;Meta!$B$1&amp;"'!j:j"),Tabel1[[#This Row],[Index]])),)</f>
        <v>0</v>
      </c>
      <c r="S36" s="33" cm="1">
        <f t="array" aca="1" ref="S36" ca="1">IFERROR(IF(INDEX(INDIRECT("'"&amp;Meta!$B$1&amp;"'!k:k"),Tabel1[[#This Row],[Index]])=0,,INDEX(INDIRECT("'"&amp;Meta!$B$1&amp;"'!k:k"),Tabel1[[#This Row],[Index]])),)</f>
        <v>0</v>
      </c>
      <c r="T36" s="40" cm="1">
        <f t="array" aca="1" ref="T36" ca="1">IFERROR(IF(INDEX(INDIRECT("'"&amp;Meta!$B$1&amp;"'!g:g"),Tabel1[[#This Row],[Index]])=0,,INDEX(INDIRECT("'"&amp;Meta!$B$1&amp;"'!g:g"),Tabel1[[#This Row],[Index]])),)</f>
        <v>0</v>
      </c>
      <c r="U36" s="44">
        <f ca="1">MAX(Tabel1[[#This Row],[Mail 1 VZVZ]:[Willen niet VZVZ]])</f>
        <v>46083</v>
      </c>
      <c r="V36" s="41"/>
      <c r="W36" s="42">
        <f ca="1">IF(SUM(Tabel1[[#This Row],[Mail 1 VZVZ]:[Willen niet VZVZ]])=0,0,1)</f>
        <v>1</v>
      </c>
      <c r="X36" s="42">
        <f ca="1">IFERROR(IF(AND(Tabel1[[#This Row],[Gemigreerd VZVZ]]=0,Tabel1[[#This Row],[Getekend VZVZ]]&lt;&gt;0),TODAY()-Tabel1[[#This Row],[Getekend VZVZ]],0),0)</f>
        <v>191</v>
      </c>
      <c r="Y36" s="42">
        <f ca="1">IFERROR(IF(OR(Tabel1[[#This Row],[Mail 1 VZVZ]]=0,Tabel1[[#This Row],[Getekend VZVZ]]&lt;&gt;0),0,TODAY()-Tabel1[[#This Row],[Mail 1 VZVZ]]),0)</f>
        <v>0</v>
      </c>
      <c r="Z36" s="42">
        <f ca="1">IFERROR(IF(OR(Tabel1[[#This Row],[Mail 2 VZVZ]]=0,Tabel1[[#This Row],[Getekend VZVZ]]&lt;&gt;0),0,TODAY()-Tabel1[[#This Row],[Mail 2 VZVZ]]),0)</f>
        <v>0</v>
      </c>
      <c r="AA36" s="3">
        <v>1</v>
      </c>
      <c r="AB36" s="3">
        <f ca="1">IF(Tabel1[[#This Row],[Mail 1 VZVZ]]&lt;&gt;0,1,0)</f>
        <v>1</v>
      </c>
      <c r="AC36" s="3">
        <f ca="1">IF(Tabel1[[#This Row],[Mail 2 VZVZ]]&lt;&gt;0,1,0)</f>
        <v>1</v>
      </c>
      <c r="AD36" s="3">
        <f ca="1">IF(Tabel1[[#This Row],[Getekend VZVZ]]&lt;&gt;0,1,0)</f>
        <v>1</v>
      </c>
      <c r="AE36" s="3">
        <f ca="1">IF(Tabel1[[#This Row],[Gemigreerd VZVZ]]&lt;&gt;0,1,0)</f>
        <v>0</v>
      </c>
      <c r="AF36" s="3">
        <f ca="1">IF(Tabel1[[#This Row],[Willen niet VZVZ]]&lt;&gt;0,1,0)</f>
        <v>0</v>
      </c>
    </row>
    <row r="37" spans="1:35" ht="60" customHeight="1">
      <c r="A37" s="61">
        <v>44728</v>
      </c>
      <c r="B37" s="2" t="str" cm="1">
        <f t="array" aca="1" ref="B37" ca="1">INDEX(INDIRECT("'"&amp;Meta!$B$1&amp;"'!B:B"),Tabel1[[#This Row],[Index]])</f>
        <v>Thuiszorg West</v>
      </c>
      <c r="C37" s="2" t="s">
        <v>22</v>
      </c>
      <c r="D37" s="2" t="str" cm="1">
        <f t="array" aca="1" ref="D37" ca="1">INDEX(INDIRECT("'"&amp;Meta!$B$1&amp;"'!Q:Q"),Tabel1[[#This Row],[Index]])</f>
        <v>Apotheek</v>
      </c>
      <c r="E37" s="2" t="str" cm="1">
        <f t="array" aca="1" ref="E37" ca="1">INDEX(INDIRECT("'"&amp;Meta!$B$1&amp;"'!S:S"),Tabel1[[#This Row],[Index]])</f>
        <v>Noah van der Bos</v>
      </c>
      <c r="F37" s="2" t="str" cm="1">
        <f t="array" aca="1" ref="F37" ca="1">INDEX(INDIRECT("'"&amp;Meta!$B$1&amp;"'!T:T"),Tabel1[[#This Row],[Index]])</f>
        <v>noah.bos@voorbeeldzorg.nl</v>
      </c>
      <c r="G37" s="3">
        <f ca="1">COUNTIF(F:F,Tabel1[[#This Row],[Mail WV]])</f>
        <v>2</v>
      </c>
      <c r="H37" s="3">
        <f ca="1">COUNTIF(E:E,Tabel1[[#This Row],[Naam WV]])</f>
        <v>2</v>
      </c>
      <c r="I37" s="2" t="s">
        <v>206</v>
      </c>
      <c r="J37" s="2" t="s">
        <v>195</v>
      </c>
      <c r="K37" s="2" t="s">
        <v>90</v>
      </c>
      <c r="L37" s="2" t="str" cm="1">
        <f t="array" aca="1" ref="L37" ca="1">INDEX(INDIRECT("'"&amp;Meta!$B$1&amp;"'!N:N"),Tabel1[[#This Row],[Index]])</f>
        <v>Pharmacom</v>
      </c>
      <c r="M37" s="2">
        <f ca="1">IFERROR(MATCH(Tabel1[[#This Row],[URA]],INDIRECT("'"&amp;Meta!$B$1&amp;"'!A:A"),0),"")</f>
        <v>37</v>
      </c>
      <c r="N37" s="39" cm="1">
        <f t="array" aca="1" ref="N37" ca="1">IFERROR(IF(Tabel1[[#This Row],[Maatwerk]]&gt;1,Tabel1[[#This Row],[Maatwerk]],IF(INDEX(INDIRECT("'"&amp;Meta!$B$1&amp;"'!C:C"),Tabel1[[#This Row],[Index]])=0,,INDEX(INDIRECT("'"&amp;Meta!$B$1&amp;"'!C:C"),Tabel1[[#This Row],[Index]]))),)</f>
        <v>46056</v>
      </c>
      <c r="O37" s="33" cm="1">
        <f t="array" aca="1" ref="O37" ca="1">IFERROR(IF(INDEX(INDIRECT("'"&amp;Meta!$B$1&amp;"'!f:f"),Tabel1[[#This Row],[Index]])=0,,INDEX(INDIRECT("'"&amp;Meta!$B$1&amp;"'!f:f"),Tabel1[[#This Row],[Index]])),)</f>
        <v>46056</v>
      </c>
      <c r="P37" s="33" cm="1">
        <f t="array" aca="1" ref="P37" ca="1">IFERROR(IF(INDEX(INDIRECT("'"&amp;Meta!$B$1&amp;"'!D:D"),Tabel1[[#This Row],[Index]])=0,,INDEX(INDIRECT("'"&amp;Meta!$B$1&amp;"'!D:D"),Tabel1[[#This Row],[Index]])),)</f>
        <v>0</v>
      </c>
      <c r="Q37" s="33" cm="1">
        <f t="array" aca="1" ref="Q37" ca="1">IFERROR(IF(INDEX(INDIRECT("'"&amp;Meta!$B$1&amp;"'!i:i"),Tabel1[[#This Row],[Index]])=0,,INDEX(INDIRECT("'"&amp;Meta!$B$1&amp;"'!i:i"),Tabel1[[#This Row],[Index]])),)</f>
        <v>0</v>
      </c>
      <c r="R37" s="33" cm="1">
        <f t="array" aca="1" ref="R37" ca="1">IFERROR(IF(INDEX(INDIRECT("'"&amp;Meta!$B$1&amp;"'!j:j"),Tabel1[[#This Row],[Index]])=0,,INDEX(INDIRECT("'"&amp;Meta!$B$1&amp;"'!j:j"),Tabel1[[#This Row],[Index]])),)</f>
        <v>0</v>
      </c>
      <c r="S37" s="33" cm="1">
        <f t="array" aca="1" ref="S37" ca="1">IFERROR(IF(INDEX(INDIRECT("'"&amp;Meta!$B$1&amp;"'!k:k"),Tabel1[[#This Row],[Index]])=0,,INDEX(INDIRECT("'"&amp;Meta!$B$1&amp;"'!k:k"),Tabel1[[#This Row],[Index]])),)</f>
        <v>0</v>
      </c>
      <c r="T37" s="40" cm="1">
        <f t="array" aca="1" ref="T37" ca="1">IFERROR(IF(INDEX(INDIRECT("'"&amp;Meta!$B$1&amp;"'!g:g"),Tabel1[[#This Row],[Index]])=0,,INDEX(INDIRECT("'"&amp;Meta!$B$1&amp;"'!g:g"),Tabel1[[#This Row],[Index]])),)</f>
        <v>0</v>
      </c>
      <c r="U37" s="44">
        <f ca="1">MAX(Tabel1[[#This Row],[Mail 1 VZVZ]:[Willen niet VZVZ]])</f>
        <v>46056</v>
      </c>
      <c r="V37" s="41"/>
      <c r="W37" s="42">
        <f ca="1">IF(SUM(Tabel1[[#This Row],[Mail 1 VZVZ]:[Willen niet VZVZ]])=0,0,1)</f>
        <v>1</v>
      </c>
      <c r="X37" s="42">
        <f ca="1">IFERROR(IF(AND(Tabel1[[#This Row],[Gemigreerd VZVZ]]=0,Tabel1[[#This Row],[Getekend VZVZ]]&lt;&gt;0),TODAY()-Tabel1[[#This Row],[Getekend VZVZ]],0),0)</f>
        <v>0</v>
      </c>
      <c r="Y37" s="42">
        <f ca="1">IFERROR(IF(OR(Tabel1[[#This Row],[Mail 1 VZVZ]]=0,Tabel1[[#This Row],[Getekend VZVZ]]&lt;&gt;0),0,TODAY()-Tabel1[[#This Row],[Mail 1 VZVZ]]),0)</f>
        <v>218</v>
      </c>
      <c r="Z37" s="42">
        <f ca="1">IFERROR(IF(OR(Tabel1[[#This Row],[Mail 2 VZVZ]]=0,Tabel1[[#This Row],[Getekend VZVZ]]&lt;&gt;0),0,TODAY()-Tabel1[[#This Row],[Mail 2 VZVZ]]),0)</f>
        <v>0</v>
      </c>
      <c r="AA37" s="3">
        <v>1</v>
      </c>
      <c r="AB37" s="3">
        <f ca="1">IF(Tabel1[[#This Row],[Mail 1 VZVZ]]&lt;&gt;0,1,0)</f>
        <v>1</v>
      </c>
      <c r="AC37" s="3">
        <f ca="1">IF(Tabel1[[#This Row],[Mail 2 VZVZ]]&lt;&gt;0,1,0)</f>
        <v>0</v>
      </c>
      <c r="AD37" s="3">
        <f ca="1">IF(Tabel1[[#This Row],[Getekend VZVZ]]&lt;&gt;0,1,0)</f>
        <v>0</v>
      </c>
      <c r="AE37" s="3">
        <f ca="1">IF(Tabel1[[#This Row],[Gemigreerd VZVZ]]&lt;&gt;0,1,0)</f>
        <v>0</v>
      </c>
      <c r="AF37" s="3">
        <f ca="1">IF(Tabel1[[#This Row],[Willen niet VZVZ]]&lt;&gt;0,1,0)</f>
        <v>0</v>
      </c>
    </row>
    <row r="38" spans="1:35" ht="60" customHeight="1">
      <c r="A38" s="61">
        <v>75668</v>
      </c>
      <c r="B38" s="2" t="str" cm="1">
        <f t="array" aca="1" ref="B38" ca="1">INDEX(INDIRECT("'"&amp;Meta!$B$1&amp;"'!B:B"),Tabel1[[#This Row],[Index]])</f>
        <v>Revalidatiecentrum West</v>
      </c>
      <c r="C38" s="2" t="s">
        <v>22</v>
      </c>
      <c r="D38" s="2" t="str" cm="1">
        <f t="array" aca="1" ref="D38" ca="1">INDEX(INDIRECT("'"&amp;Meta!$B$1&amp;"'!Q:Q"),Tabel1[[#This Row],[Index]])</f>
        <v>Apotheek</v>
      </c>
      <c r="E38" s="2" t="str" cm="1">
        <f t="array" aca="1" ref="E38" ca="1">INDEX(INDIRECT("'"&amp;Meta!$B$1&amp;"'!S:S"),Tabel1[[#This Row],[Index]])</f>
        <v>Eva van der Kok</v>
      </c>
      <c r="F38" s="2" t="str" cm="1">
        <f t="array" aca="1" ref="F38" ca="1">INDEX(INDIRECT("'"&amp;Meta!$B$1&amp;"'!T:T"),Tabel1[[#This Row],[Index]])</f>
        <v>eva.kok@voorbeeldzorg.nl</v>
      </c>
      <c r="G38" s="3">
        <f ca="1">COUNTIF(F:F,Tabel1[[#This Row],[Mail WV]])</f>
        <v>1</v>
      </c>
      <c r="H38" s="3">
        <f ca="1">COUNTIF(E:E,Tabel1[[#This Row],[Naam WV]])</f>
        <v>1</v>
      </c>
      <c r="I38" s="2" t="s">
        <v>218</v>
      </c>
      <c r="J38" s="2" t="s">
        <v>219</v>
      </c>
      <c r="K38" s="2" t="s">
        <v>81</v>
      </c>
      <c r="L38" s="2" t="str" cm="1">
        <f t="array" aca="1" ref="L38" ca="1">INDEX(INDIRECT("'"&amp;Meta!$B$1&amp;"'!N:N"),Tabel1[[#This Row],[Index]])</f>
        <v>Pharmacom</v>
      </c>
      <c r="M38" s="2">
        <f ca="1">IFERROR(MATCH(Tabel1[[#This Row],[URA]],INDIRECT("'"&amp;Meta!$B$1&amp;"'!A:A"),0),"")</f>
        <v>38</v>
      </c>
      <c r="N38" s="39" cm="1">
        <f t="array" aca="1" ref="N38" ca="1">IFERROR(IF(Tabel1[[#This Row],[Maatwerk]]&gt;1,Tabel1[[#This Row],[Maatwerk]],IF(INDEX(INDIRECT("'"&amp;Meta!$B$1&amp;"'!C:C"),Tabel1[[#This Row],[Index]])=0,,INDEX(INDIRECT("'"&amp;Meta!$B$1&amp;"'!C:C"),Tabel1[[#This Row],[Index]]))),)</f>
        <v>46073</v>
      </c>
      <c r="O38" s="33" cm="1">
        <f t="array" aca="1" ref="O38" ca="1">IFERROR(IF(INDEX(INDIRECT("'"&amp;Meta!$B$1&amp;"'!f:f"),Tabel1[[#This Row],[Index]])=0,,INDEX(INDIRECT("'"&amp;Meta!$B$1&amp;"'!f:f"),Tabel1[[#This Row],[Index]])),)</f>
        <v>46073</v>
      </c>
      <c r="P38" s="33" cm="1">
        <f t="array" aca="1" ref="P38" ca="1">IFERROR(IF(INDEX(INDIRECT("'"&amp;Meta!$B$1&amp;"'!D:D"),Tabel1[[#This Row],[Index]])=0,,INDEX(INDIRECT("'"&amp;Meta!$B$1&amp;"'!D:D"),Tabel1[[#This Row],[Index]])),)</f>
        <v>0</v>
      </c>
      <c r="R38" s="33" cm="1">
        <f t="array" aca="1" ref="R38" ca="1">IFERROR(IF(INDEX(INDIRECT("'"&amp;Meta!$B$1&amp;"'!j:j"),Tabel1[[#This Row],[Index]])=0,,INDEX(INDIRECT("'"&amp;Meta!$B$1&amp;"'!j:j"),Tabel1[[#This Row],[Index]])),)</f>
        <v>0</v>
      </c>
      <c r="S38" s="33" cm="1">
        <f t="array" aca="1" ref="S38" ca="1">IFERROR(IF(INDEX(INDIRECT("'"&amp;Meta!$B$1&amp;"'!k:k"),Tabel1[[#This Row],[Index]])=0,,INDEX(INDIRECT("'"&amp;Meta!$B$1&amp;"'!k:k"),Tabel1[[#This Row],[Index]])),)</f>
        <v>0</v>
      </c>
      <c r="T38" s="40" cm="1">
        <f t="array" aca="1" ref="T38" ca="1">IFERROR(IF(INDEX(INDIRECT("'"&amp;Meta!$B$1&amp;"'!g:g"),Tabel1[[#This Row],[Index]])=0,,INDEX(INDIRECT("'"&amp;Meta!$B$1&amp;"'!g:g"),Tabel1[[#This Row],[Index]])),)</f>
        <v>0</v>
      </c>
      <c r="U38" s="44">
        <f ca="1">MAX(Tabel1[[#This Row],[Mail 1 VZVZ]:[Willen niet VZVZ]])</f>
        <v>46073</v>
      </c>
      <c r="V38" s="41"/>
      <c r="W38" s="42">
        <f ca="1">IF(SUM(Tabel1[[#This Row],[Mail 1 VZVZ]:[Willen niet VZVZ]])=0,0,1)</f>
        <v>1</v>
      </c>
      <c r="X38" s="42">
        <f ca="1">IFERROR(IF(AND(Tabel1[[#This Row],[Gemigreerd VZVZ]]=0,Tabel1[[#This Row],[Getekend VZVZ]]&lt;&gt;0),TODAY()-Tabel1[[#This Row],[Getekend VZVZ]],0),0)</f>
        <v>0</v>
      </c>
      <c r="Y38" s="42">
        <f ca="1">IFERROR(IF(OR(Tabel1[[#This Row],[Mail 1 VZVZ]]=0,Tabel1[[#This Row],[Getekend VZVZ]]&lt;&gt;0),0,TODAY()-Tabel1[[#This Row],[Mail 1 VZVZ]]),0)</f>
        <v>201</v>
      </c>
      <c r="Z38" s="42">
        <f ca="1">IFERROR(IF(OR(Tabel1[[#This Row],[Mail 2 VZVZ]]=0,Tabel1[[#This Row],[Getekend VZVZ]]&lt;&gt;0),0,TODAY()-Tabel1[[#This Row],[Mail 2 VZVZ]]),0)</f>
        <v>0</v>
      </c>
      <c r="AA38" s="3">
        <v>1</v>
      </c>
      <c r="AB38" s="3">
        <f ca="1">IF(Tabel1[[#This Row],[Mail 1 VZVZ]]&lt;&gt;0,1,0)</f>
        <v>1</v>
      </c>
      <c r="AC38" s="3">
        <f ca="1">IF(Tabel1[[#This Row],[Mail 2 VZVZ]]&lt;&gt;0,1,0)</f>
        <v>0</v>
      </c>
      <c r="AD38" s="3">
        <f>IF(Tabel1[[#This Row],[Getekend VZVZ]]&lt;&gt;0,1,0)</f>
        <v>0</v>
      </c>
      <c r="AE38" s="3">
        <f ca="1">IF(Tabel1[[#This Row],[Gemigreerd VZVZ]]&lt;&gt;0,1,0)</f>
        <v>0</v>
      </c>
      <c r="AF38" s="3">
        <f ca="1">IF(Tabel1[[#This Row],[Willen niet VZVZ]]&lt;&gt;0,1,0)</f>
        <v>0</v>
      </c>
    </row>
    <row r="39" spans="1:35" ht="60" customHeight="1">
      <c r="A39" s="61">
        <v>17918</v>
      </c>
      <c r="B39" s="2" t="str" cm="1">
        <f t="array" aca="1" ref="B39" ca="1">INDEX(INDIRECT("'"&amp;Meta!$B$1&amp;"'!B:B"),Tabel1[[#This Row],[Index]])</f>
        <v>Diagnostisch Centrum West</v>
      </c>
      <c r="C39" s="2" t="s">
        <v>22</v>
      </c>
      <c r="D39" s="2" t="str" cm="1">
        <f t="array" aca="1" ref="D39" ca="1">INDEX(INDIRECT("'"&amp;Meta!$B$1&amp;"'!Q:Q"),Tabel1[[#This Row],[Index]])</f>
        <v>Apotheek</v>
      </c>
      <c r="E39" s="2" t="str" cm="1">
        <f t="array" aca="1" ref="E39" ca="1">INDEX(INDIRECT("'"&amp;Meta!$B$1&amp;"'!S:S"),Tabel1[[#This Row],[Index]])</f>
        <v>Noah van der Bos</v>
      </c>
      <c r="F39" s="2" t="str" cm="1">
        <f t="array" aca="1" ref="F39" ca="1">INDEX(INDIRECT("'"&amp;Meta!$B$1&amp;"'!T:T"),Tabel1[[#This Row],[Index]])</f>
        <v>noah.bos@voorbeeldzorg.nl</v>
      </c>
      <c r="G39" s="3">
        <f ca="1">COUNTIF(F:F,Tabel1[[#This Row],[Mail WV]])</f>
        <v>2</v>
      </c>
      <c r="H39" s="3">
        <f ca="1">COUNTIF(E:E,Tabel1[[#This Row],[Naam WV]])</f>
        <v>2</v>
      </c>
      <c r="I39" s="2" t="s">
        <v>210</v>
      </c>
      <c r="J39" s="2" t="s">
        <v>195</v>
      </c>
      <c r="K39" s="2" t="s">
        <v>90</v>
      </c>
      <c r="L39" s="2" t="str" cm="1">
        <f t="array" aca="1" ref="L39" ca="1">INDEX(INDIRECT("'"&amp;Meta!$B$1&amp;"'!N:N"),Tabel1[[#This Row],[Index]])</f>
        <v>Pharmacom</v>
      </c>
      <c r="M39" s="2">
        <f ca="1">IFERROR(MATCH(Tabel1[[#This Row],[URA]],INDIRECT("'"&amp;Meta!$B$1&amp;"'!A:A"),0),"")</f>
        <v>39</v>
      </c>
      <c r="N39" s="39" cm="1">
        <f t="array" aca="1" ref="N39" ca="1">IFERROR(IF(Tabel1[[#This Row],[Maatwerk]]&gt;1,Tabel1[[#This Row],[Maatwerk]],IF(INDEX(INDIRECT("'"&amp;Meta!$B$1&amp;"'!C:C"),Tabel1[[#This Row],[Index]])=0,,INDEX(INDIRECT("'"&amp;Meta!$B$1&amp;"'!C:C"),Tabel1[[#This Row],[Index]]))),)</f>
        <v>46056</v>
      </c>
      <c r="O39" s="33" cm="1">
        <f t="array" aca="1" ref="O39" ca="1">IFERROR(IF(INDEX(INDIRECT("'"&amp;Meta!$B$1&amp;"'!f:f"),Tabel1[[#This Row],[Index]])=0,,INDEX(INDIRECT("'"&amp;Meta!$B$1&amp;"'!f:f"),Tabel1[[#This Row],[Index]])),)</f>
        <v>46056</v>
      </c>
      <c r="P39" s="33" cm="1">
        <f t="array" aca="1" ref="P39" ca="1">IFERROR(IF(INDEX(INDIRECT("'"&amp;Meta!$B$1&amp;"'!D:D"),Tabel1[[#This Row],[Index]])=0,,INDEX(INDIRECT("'"&amp;Meta!$B$1&amp;"'!D:D"),Tabel1[[#This Row],[Index]])),)</f>
        <v>0</v>
      </c>
      <c r="Q39" s="33" cm="1">
        <f t="array" aca="1" ref="Q39" ca="1">IFERROR(IF(INDEX(INDIRECT("'"&amp;Meta!$B$1&amp;"'!i:i"),Tabel1[[#This Row],[Index]])=0,,INDEX(INDIRECT("'"&amp;Meta!$B$1&amp;"'!i:i"),Tabel1[[#This Row],[Index]])),)</f>
        <v>0</v>
      </c>
      <c r="R39" s="33" cm="1">
        <f t="array" aca="1" ref="R39" ca="1">IFERROR(IF(INDEX(INDIRECT("'"&amp;Meta!$B$1&amp;"'!j:j"),Tabel1[[#This Row],[Index]])=0,,INDEX(INDIRECT("'"&amp;Meta!$B$1&amp;"'!j:j"),Tabel1[[#This Row],[Index]])),)</f>
        <v>0</v>
      </c>
      <c r="S39" s="33" cm="1">
        <f t="array" aca="1" ref="S39" ca="1">IFERROR(IF(INDEX(INDIRECT("'"&amp;Meta!$B$1&amp;"'!k:k"),Tabel1[[#This Row],[Index]])=0,,INDEX(INDIRECT("'"&amp;Meta!$B$1&amp;"'!k:k"),Tabel1[[#This Row],[Index]])),)</f>
        <v>0</v>
      </c>
      <c r="T39" s="40" cm="1">
        <f t="array" aca="1" ref="T39" ca="1">IFERROR(IF(INDEX(INDIRECT("'"&amp;Meta!$B$1&amp;"'!g:g"),Tabel1[[#This Row],[Index]])=0,,INDEX(INDIRECT("'"&amp;Meta!$B$1&amp;"'!g:g"),Tabel1[[#This Row],[Index]])),)</f>
        <v>0</v>
      </c>
      <c r="U39" s="44">
        <f ca="1">MAX(Tabel1[[#This Row],[Mail 1 VZVZ]:[Willen niet VZVZ]])</f>
        <v>46056</v>
      </c>
      <c r="V39" s="41"/>
      <c r="W39" s="42">
        <f ca="1">IF(SUM(Tabel1[[#This Row],[Mail 1 VZVZ]:[Willen niet VZVZ]])=0,0,1)</f>
        <v>1</v>
      </c>
      <c r="X39" s="42">
        <f ca="1">IFERROR(IF(AND(Tabel1[[#This Row],[Gemigreerd VZVZ]]=0,Tabel1[[#This Row],[Getekend VZVZ]]&lt;&gt;0),TODAY()-Tabel1[[#This Row],[Getekend VZVZ]],0),0)</f>
        <v>0</v>
      </c>
      <c r="Y39" s="42">
        <f ca="1">IFERROR(IF(OR(Tabel1[[#This Row],[Mail 1 VZVZ]]=0,Tabel1[[#This Row],[Getekend VZVZ]]&lt;&gt;0),0,TODAY()-Tabel1[[#This Row],[Mail 1 VZVZ]]),0)</f>
        <v>218</v>
      </c>
      <c r="Z39" s="42">
        <f ca="1">IFERROR(IF(OR(Tabel1[[#This Row],[Mail 2 VZVZ]]=0,Tabel1[[#This Row],[Getekend VZVZ]]&lt;&gt;0),0,TODAY()-Tabel1[[#This Row],[Mail 2 VZVZ]]),0)</f>
        <v>0</v>
      </c>
      <c r="AA39" s="3">
        <v>1</v>
      </c>
      <c r="AB39" s="3">
        <f ca="1">IF(Tabel1[[#This Row],[Mail 1 VZVZ]]&lt;&gt;0,1,0)</f>
        <v>1</v>
      </c>
      <c r="AC39" s="3">
        <f ca="1">IF(Tabel1[[#This Row],[Mail 2 VZVZ]]&lt;&gt;0,1,0)</f>
        <v>0</v>
      </c>
      <c r="AD39" s="3">
        <f ca="1">IF(Tabel1[[#This Row],[Getekend VZVZ]]&lt;&gt;0,1,0)</f>
        <v>0</v>
      </c>
      <c r="AE39" s="3">
        <f ca="1">IF(Tabel1[[#This Row],[Gemigreerd VZVZ]]&lt;&gt;0,1,0)</f>
        <v>0</v>
      </c>
      <c r="AF39" s="3">
        <f ca="1">IF(Tabel1[[#This Row],[Willen niet VZVZ]]&lt;&gt;0,1,0)</f>
        <v>0</v>
      </c>
    </row>
    <row r="40" spans="1:35" ht="60" customHeight="1">
      <c r="A40" s="61">
        <v>65223</v>
      </c>
      <c r="B40" s="2" t="str" cm="1">
        <f t="array" aca="1" ref="B40" ca="1">INDEX(INDIRECT("'"&amp;Meta!$B$1&amp;"'!B:B"),Tabel1[[#This Row],[Index]])</f>
        <v>Zorgorganisatie West</v>
      </c>
      <c r="C40" s="2" t="s">
        <v>25</v>
      </c>
      <c r="D40" s="2" t="str" cm="1">
        <f t="array" aca="1" ref="D40" ca="1">INDEX(INDIRECT("'"&amp;Meta!$B$1&amp;"'!Q:Q"),Tabel1[[#This Row],[Index]])</f>
        <v>Huisartsenpraktijk</v>
      </c>
      <c r="E40" s="2" t="str" cm="1">
        <f t="array" aca="1" ref="E40" ca="1">INDEX(INDIRECT("'"&amp;Meta!$B$1&amp;"'!S:S"),Tabel1[[#This Row],[Index]])</f>
        <v>Noah van der Dekker</v>
      </c>
      <c r="F40" s="2" t="str" cm="1">
        <f t="array" aca="1" ref="F40" ca="1">INDEX(INDIRECT("'"&amp;Meta!$B$1&amp;"'!T:T"),Tabel1[[#This Row],[Index]])</f>
        <v>noah.dekker@voorbeeldzorg.nl</v>
      </c>
      <c r="G40" s="3">
        <f ca="1">COUNTIF(F:F,Tabel1[[#This Row],[Mail WV]])</f>
        <v>1</v>
      </c>
      <c r="H40" s="3">
        <f ca="1">COUNTIF(E:E,Tabel1[[#This Row],[Naam WV]])</f>
        <v>1</v>
      </c>
      <c r="I40" s="2" t="s">
        <v>485</v>
      </c>
      <c r="J40" s="2" t="s">
        <v>375</v>
      </c>
      <c r="K40" s="2" t="s">
        <v>49</v>
      </c>
      <c r="L40" s="2" t="str" cm="1">
        <f t="array" aca="1" ref="L40" ca="1">INDEX(INDIRECT("'"&amp;Meta!$B$1&amp;"'!N:N"),Tabel1[[#This Row],[Index]])</f>
        <v>Medicom</v>
      </c>
      <c r="M40" s="2">
        <f ca="1">IFERROR(MATCH(Tabel1[[#This Row],[URA]],INDIRECT("'"&amp;Meta!$B$1&amp;"'!A:A"),0),"")</f>
        <v>40</v>
      </c>
      <c r="N40" s="39" cm="1">
        <f t="array" aca="1" ref="N40" ca="1">IFERROR(IF(Tabel1[[#This Row],[Maatwerk]]&gt;1,Tabel1[[#This Row],[Maatwerk]],IF(INDEX(INDIRECT("'"&amp;Meta!$B$1&amp;"'!C:C"),Tabel1[[#This Row],[Index]])=0,,INDEX(INDIRECT("'"&amp;Meta!$B$1&amp;"'!C:C"),Tabel1[[#This Row],[Index]]))),)</f>
        <v>45916</v>
      </c>
      <c r="O40" s="33" cm="1">
        <f t="array" aca="1" ref="O40" ca="1">IFERROR(IF(INDEX(INDIRECT("'"&amp;Meta!$B$1&amp;"'!f:f"),Tabel1[[#This Row],[Index]])=0,,INDEX(INDIRECT("'"&amp;Meta!$B$1&amp;"'!f:f"),Tabel1[[#This Row],[Index]])),)</f>
        <v>0</v>
      </c>
      <c r="P40" s="33" cm="1">
        <f t="array" aca="1" ref="P40" ca="1">IFERROR(IF(INDEX(INDIRECT("'"&amp;Meta!$B$1&amp;"'!D:D"),Tabel1[[#This Row],[Index]])=0,,INDEX(INDIRECT("'"&amp;Meta!$B$1&amp;"'!D:D"),Tabel1[[#This Row],[Index]])),)</f>
        <v>45925</v>
      </c>
      <c r="Q40" s="33" cm="1">
        <f t="array" aca="1" ref="Q40" ca="1">IFERROR(IF(INDEX(INDIRECT("'"&amp;Meta!$B$1&amp;"'!i:i"),Tabel1[[#This Row],[Index]])=0,,INDEX(INDIRECT("'"&amp;Meta!$B$1&amp;"'!i:i"),Tabel1[[#This Row],[Index]])),)</f>
        <v>46070</v>
      </c>
      <c r="R40" s="33" cm="1">
        <f t="array" aca="1" ref="R40" ca="1">IFERROR(IF(INDEX(INDIRECT("'"&amp;Meta!$B$1&amp;"'!j:j"),Tabel1[[#This Row],[Index]])=0,,INDEX(INDIRECT("'"&amp;Meta!$B$1&amp;"'!j:j"),Tabel1[[#This Row],[Index]])),)</f>
        <v>0</v>
      </c>
      <c r="S40" s="33" cm="1">
        <f t="array" aca="1" ref="S40" ca="1">IFERROR(IF(INDEX(INDIRECT("'"&amp;Meta!$B$1&amp;"'!k:k"),Tabel1[[#This Row],[Index]])=0,,INDEX(INDIRECT("'"&amp;Meta!$B$1&amp;"'!k:k"),Tabel1[[#This Row],[Index]])),)</f>
        <v>46108</v>
      </c>
      <c r="T40" s="40" cm="1">
        <f t="array" aca="1" ref="T40" ca="1">IFERROR(IF(INDEX(INDIRECT("'"&amp;Meta!$B$1&amp;"'!g:g"),Tabel1[[#This Row],[Index]])=0,,INDEX(INDIRECT("'"&amp;Meta!$B$1&amp;"'!g:g"),Tabel1[[#This Row],[Index]])),)</f>
        <v>0</v>
      </c>
      <c r="U40" s="44">
        <f ca="1">MAX(Tabel1[[#This Row],[Mail 1 VZVZ]:[Willen niet VZVZ]])</f>
        <v>46108</v>
      </c>
      <c r="V40" s="41" t="s">
        <v>2027</v>
      </c>
      <c r="W40" s="42">
        <f ca="1">IF(SUM(Tabel1[[#This Row],[Mail 1 VZVZ]:[Willen niet VZVZ]])=0,0,1)</f>
        <v>1</v>
      </c>
      <c r="X40" s="42">
        <f ca="1">IFERROR(IF(AND(Tabel1[[#This Row],[Gemigreerd VZVZ]]=0,Tabel1[[#This Row],[Getekend VZVZ]]&lt;&gt;0),TODAY()-Tabel1[[#This Row],[Getekend VZVZ]],0),0)</f>
        <v>0</v>
      </c>
      <c r="Y40" s="42">
        <f ca="1">IFERROR(IF(OR(Tabel1[[#This Row],[Mail 1 VZVZ]]=0,Tabel1[[#This Row],[Getekend VZVZ]]&lt;&gt;0),0,TODAY()-Tabel1[[#This Row],[Mail 1 VZVZ]]),0)</f>
        <v>0</v>
      </c>
      <c r="Z40" s="42">
        <f ca="1">IFERROR(IF(OR(Tabel1[[#This Row],[Mail 2 VZVZ]]=0,Tabel1[[#This Row],[Getekend VZVZ]]&lt;&gt;0),0,TODAY()-Tabel1[[#This Row],[Mail 2 VZVZ]]),0)</f>
        <v>0</v>
      </c>
      <c r="AA40" s="3">
        <v>1</v>
      </c>
      <c r="AB40" s="3">
        <f ca="1">IF(Tabel1[[#This Row],[Mail 1 VZVZ]]&lt;&gt;0,1,0)</f>
        <v>1</v>
      </c>
      <c r="AC40" s="3">
        <f ca="1">IF(Tabel1[[#This Row],[Mail 2 VZVZ]]&lt;&gt;0,1,0)</f>
        <v>1</v>
      </c>
      <c r="AD40" s="3">
        <f ca="1">IF(Tabel1[[#This Row],[Getekend VZVZ]]&lt;&gt;0,1,0)</f>
        <v>1</v>
      </c>
      <c r="AE40" s="3">
        <f ca="1">IF(Tabel1[[#This Row],[Gemigreerd VZVZ]]&lt;&gt;0,1,0)</f>
        <v>1</v>
      </c>
      <c r="AF40" s="3">
        <f ca="1">IF(Tabel1[[#This Row],[Willen niet VZVZ]]&lt;&gt;0,1,0)</f>
        <v>0</v>
      </c>
    </row>
    <row r="41" spans="1:35" ht="60" customHeight="1">
      <c r="A41" s="61">
        <v>19733</v>
      </c>
      <c r="B41" s="2" t="str" cm="1">
        <f t="array" aca="1" ref="B41" ca="1">INDEX(INDIRECT("'"&amp;Meta!$B$1&amp;"'!B:B"),Tabel1[[#This Row],[Index]])</f>
        <v>Gezondheidscentrum West</v>
      </c>
      <c r="C41" s="2" t="s">
        <v>16</v>
      </c>
      <c r="D41" s="2" t="str" cm="1">
        <f t="array" aca="1" ref="D41" ca="1">INDEX(INDIRECT("'"&amp;Meta!$B$1&amp;"'!Q:Q"),Tabel1[[#This Row],[Index]])</f>
        <v>Apotheek</v>
      </c>
      <c r="E41" s="2" t="str" cm="1">
        <f t="array" aca="1" ref="E41" ca="1">INDEX(INDIRECT("'"&amp;Meta!$B$1&amp;"'!S:S"),Tabel1[[#This Row],[Index]])</f>
        <v>Emma ten Smit</v>
      </c>
      <c r="F41" s="2" t="str" cm="1">
        <f t="array" aca="1" ref="F41" ca="1">INDEX(INDIRECT("'"&amp;Meta!$B$1&amp;"'!T:T"),Tabel1[[#This Row],[Index]])</f>
        <v>emma.smit@voorbeeldzorg.nl</v>
      </c>
      <c r="G41" s="3">
        <f ca="1">COUNTIF(F:F,Tabel1[[#This Row],[Mail WV]])</f>
        <v>1</v>
      </c>
      <c r="H41" s="3">
        <f ca="1">COUNTIF(E:E,Tabel1[[#This Row],[Naam WV]])</f>
        <v>1</v>
      </c>
      <c r="L41" s="2" t="str" cm="1">
        <f t="array" aca="1" ref="L41" ca="1">INDEX(INDIRECT("'"&amp;Meta!$B$1&amp;"'!N:N"),Tabel1[[#This Row],[Index]])</f>
        <v>CGM Apotheek</v>
      </c>
      <c r="M41" s="2">
        <f ca="1">IFERROR(MATCH(Tabel1[[#This Row],[URA]],INDIRECT("'"&amp;Meta!$B$1&amp;"'!A:A"),0),"")</f>
        <v>41</v>
      </c>
      <c r="N41" s="39" cm="1">
        <f t="array" aca="1" ref="N41" ca="1">IFERROR(IF(Tabel1[[#This Row],[Maatwerk]]&gt;1,Tabel1[[#This Row],[Maatwerk]],IF(INDEX(INDIRECT("'"&amp;Meta!$B$1&amp;"'!C:C"),Tabel1[[#This Row],[Index]])=0,,INDEX(INDIRECT("'"&amp;Meta!$B$1&amp;"'!C:C"),Tabel1[[#This Row],[Index]]))),)</f>
        <v>46000</v>
      </c>
      <c r="O41" s="33" cm="1">
        <f t="array" aca="1" ref="O41" ca="1">IFERROR(IF(INDEX(INDIRECT("'"&amp;Meta!$B$1&amp;"'!f:f"),Tabel1[[#This Row],[Index]])=0,,INDEX(INDIRECT("'"&amp;Meta!$B$1&amp;"'!f:f"),Tabel1[[#This Row],[Index]])),)</f>
        <v>0</v>
      </c>
      <c r="P41" s="33" cm="1">
        <f t="array" aca="1" ref="P41" ca="1">IFERROR(IF(INDEX(INDIRECT("'"&amp;Meta!$B$1&amp;"'!D:D"),Tabel1[[#This Row],[Index]])=0,,INDEX(INDIRECT("'"&amp;Meta!$B$1&amp;"'!D:D"),Tabel1[[#This Row],[Index]])),)</f>
        <v>46007</v>
      </c>
      <c r="Q41" s="33" cm="1">
        <f t="array" aca="1" ref="Q41" ca="1">IFERROR(IF(INDEX(INDIRECT("'"&amp;Meta!$B$1&amp;"'!i:i"),Tabel1[[#This Row],[Index]])=0,,INDEX(INDIRECT("'"&amp;Meta!$B$1&amp;"'!i:i"),Tabel1[[#This Row],[Index]])),)</f>
        <v>46069</v>
      </c>
      <c r="R41" s="33" cm="1">
        <f t="array" aca="1" ref="R41" ca="1">IFERROR(IF(INDEX(INDIRECT("'"&amp;Meta!$B$1&amp;"'!j:j"),Tabel1[[#This Row],[Index]])=0,,INDEX(INDIRECT("'"&amp;Meta!$B$1&amp;"'!j:j"),Tabel1[[#This Row],[Index]])),)</f>
        <v>0</v>
      </c>
      <c r="S41" s="33" cm="1">
        <f t="array" aca="1" ref="S41" ca="1">IFERROR(IF(INDEX(INDIRECT("'"&amp;Meta!$B$1&amp;"'!k:k"),Tabel1[[#This Row],[Index]])=0,,INDEX(INDIRECT("'"&amp;Meta!$B$1&amp;"'!k:k"),Tabel1[[#This Row],[Index]])),)</f>
        <v>46079</v>
      </c>
      <c r="T41" s="40" cm="1">
        <f t="array" aca="1" ref="T41" ca="1">IFERROR(IF(INDEX(INDIRECT("'"&amp;Meta!$B$1&amp;"'!g:g"),Tabel1[[#This Row],[Index]])=0,,INDEX(INDIRECT("'"&amp;Meta!$B$1&amp;"'!g:g"),Tabel1[[#This Row],[Index]])),)</f>
        <v>0</v>
      </c>
      <c r="U41" s="44">
        <f ca="1">MAX(Tabel1[[#This Row],[Mail 1 VZVZ]:[Willen niet VZVZ]])</f>
        <v>46079</v>
      </c>
      <c r="V41" s="41" t="s">
        <v>505</v>
      </c>
      <c r="W41" s="42">
        <f ca="1">IF(SUM(Tabel1[[#This Row],[Mail 1 VZVZ]:[Willen niet VZVZ]])=0,0,1)</f>
        <v>1</v>
      </c>
      <c r="X41" s="42">
        <f ca="1">IFERROR(IF(AND(Tabel1[[#This Row],[Gemigreerd VZVZ]]=0,Tabel1[[#This Row],[Getekend VZVZ]]&lt;&gt;0),TODAY()-Tabel1[[#This Row],[Getekend VZVZ]],0),0)</f>
        <v>0</v>
      </c>
      <c r="Y41" s="42">
        <f ca="1">IFERROR(IF(OR(Tabel1[[#This Row],[Mail 1 VZVZ]]=0,Tabel1[[#This Row],[Getekend VZVZ]]&lt;&gt;0),0,TODAY()-Tabel1[[#This Row],[Mail 1 VZVZ]]),0)</f>
        <v>0</v>
      </c>
      <c r="Z41" s="42">
        <f ca="1">IFERROR(IF(OR(Tabel1[[#This Row],[Mail 2 VZVZ]]=0,Tabel1[[#This Row],[Getekend VZVZ]]&lt;&gt;0),0,TODAY()-Tabel1[[#This Row],[Mail 2 VZVZ]]),0)</f>
        <v>0</v>
      </c>
      <c r="AA41" s="3">
        <v>1</v>
      </c>
      <c r="AB41" s="3">
        <f ca="1">IF(Tabel1[[#This Row],[Mail 1 VZVZ]]&lt;&gt;0,1,0)</f>
        <v>1</v>
      </c>
      <c r="AC41" s="3">
        <f ca="1">IF(Tabel1[[#This Row],[Mail 2 VZVZ]]&lt;&gt;0,1,0)</f>
        <v>1</v>
      </c>
      <c r="AD41" s="3">
        <f ca="1">IF(Tabel1[[#This Row],[Getekend VZVZ]]&lt;&gt;0,1,0)</f>
        <v>1</v>
      </c>
      <c r="AE41" s="3">
        <f ca="1">IF(Tabel1[[#This Row],[Gemigreerd VZVZ]]&lt;&gt;0,1,0)</f>
        <v>1</v>
      </c>
      <c r="AF41" s="3">
        <f ca="1">IF(Tabel1[[#This Row],[Willen niet VZVZ]]&lt;&gt;0,1,0)</f>
        <v>0</v>
      </c>
    </row>
    <row r="42" spans="1:35" ht="60" customHeight="1">
      <c r="A42" s="61">
        <v>32634</v>
      </c>
      <c r="B42" s="2" t="str" cm="1">
        <f t="array" aca="1" ref="B42" ca="1">INDEX(INDIRECT("'"&amp;Meta!$B$1&amp;"'!B:B"),Tabel1[[#This Row],[Index]])</f>
        <v>Regionaal Zorgcentrum Midden</v>
      </c>
      <c r="C42" s="2" t="s">
        <v>413</v>
      </c>
      <c r="D42" s="2" t="str" cm="1">
        <f t="array" aca="1" ref="D42" ca="1">INDEX(INDIRECT("'"&amp;Meta!$B$1&amp;"'!Q:Q"),Tabel1[[#This Row],[Index]])</f>
        <v>Apotheek</v>
      </c>
      <c r="E42" s="2" t="str" cm="1">
        <f t="array" aca="1" ref="E42" ca="1">INDEX(INDIRECT("'"&amp;Meta!$B$1&amp;"'!S:S"),Tabel1[[#This Row],[Index]])</f>
        <v>Daan de Mulder</v>
      </c>
      <c r="F42" s="2" t="str" cm="1">
        <f t="array" aca="1" ref="F42" ca="1">INDEX(INDIRECT("'"&amp;Meta!$B$1&amp;"'!T:T"),Tabel1[[#This Row],[Index]])</f>
        <v>daan.mulder@voorbeeldzorg.nl</v>
      </c>
      <c r="G42" s="3">
        <f ca="1">COUNTIF(F:F,Tabel1[[#This Row],[Mail WV]])</f>
        <v>2</v>
      </c>
      <c r="H42" s="3">
        <f ca="1">COUNTIF(E:E,Tabel1[[#This Row],[Naam WV]])</f>
        <v>2</v>
      </c>
      <c r="I42" s="2" t="s">
        <v>654</v>
      </c>
      <c r="J42" s="2" t="s">
        <v>306</v>
      </c>
      <c r="K42" s="2" t="s">
        <v>95</v>
      </c>
      <c r="L42" s="2" t="str" cm="1">
        <f t="array" aca="1" ref="L42" ca="1">INDEX(INDIRECT("'"&amp;Meta!$B$1&amp;"'!N:N"),Tabel1[[#This Row],[Index]])</f>
        <v>FarmaSys</v>
      </c>
      <c r="M42" s="2">
        <f ca="1">IFERROR(MATCH(Tabel1[[#This Row],[URA]],INDIRECT("'"&amp;Meta!$B$1&amp;"'!A:A"),0),"")</f>
        <v>42</v>
      </c>
      <c r="N42" s="39" cm="1">
        <f t="array" aca="1" ref="N42" ca="1">IFERROR(IF(Tabel1[[#This Row],[Maatwerk]]&gt;1,Tabel1[[#This Row],[Maatwerk]],IF(INDEX(INDIRECT("'"&amp;Meta!$B$1&amp;"'!C:C"),Tabel1[[#This Row],[Index]])=0,,INDEX(INDIRECT("'"&amp;Meta!$B$1&amp;"'!C:C"),Tabel1[[#This Row],[Index]]))),)</f>
        <v>46000</v>
      </c>
      <c r="O42" s="33" cm="1">
        <f t="array" aca="1" ref="O42" ca="1">IFERROR(IF(INDEX(INDIRECT("'"&amp;Meta!$B$1&amp;"'!f:f"),Tabel1[[#This Row],[Index]])=0,,INDEX(INDIRECT("'"&amp;Meta!$B$1&amp;"'!f:f"),Tabel1[[#This Row],[Index]])),)</f>
        <v>0</v>
      </c>
      <c r="P42" s="33" cm="1">
        <f t="array" aca="1" ref="P42" ca="1">IFERROR(IF(INDEX(INDIRECT("'"&amp;Meta!$B$1&amp;"'!D:D"),Tabel1[[#This Row],[Index]])=0,,INDEX(INDIRECT("'"&amp;Meta!$B$1&amp;"'!D:D"),Tabel1[[#This Row],[Index]])),)</f>
        <v>46007</v>
      </c>
      <c r="Q42" s="33" cm="1">
        <f t="array" aca="1" ref="Q42" ca="1">IFERROR(IF(INDEX(INDIRECT("'"&amp;Meta!$B$1&amp;"'!i:i"),Tabel1[[#This Row],[Index]])=0,,INDEX(INDIRECT("'"&amp;Meta!$B$1&amp;"'!i:i"),Tabel1[[#This Row],[Index]])),)</f>
        <v>0</v>
      </c>
      <c r="R42" s="33" cm="1">
        <f t="array" aca="1" ref="R42" ca="1">IFERROR(IF(INDEX(INDIRECT("'"&amp;Meta!$B$1&amp;"'!j:j"),Tabel1[[#This Row],[Index]])=0,,INDEX(INDIRECT("'"&amp;Meta!$B$1&amp;"'!j:j"),Tabel1[[#This Row],[Index]])),)</f>
        <v>0</v>
      </c>
      <c r="S42" s="33" cm="1">
        <f t="array" aca="1" ref="S42" ca="1">IFERROR(IF(INDEX(INDIRECT("'"&amp;Meta!$B$1&amp;"'!k:k"),Tabel1[[#This Row],[Index]])=0,,INDEX(INDIRECT("'"&amp;Meta!$B$1&amp;"'!k:k"),Tabel1[[#This Row],[Index]])),)</f>
        <v>0</v>
      </c>
      <c r="T42" s="40" cm="1">
        <f t="array" aca="1" ref="T42" ca="1">IFERROR(IF(INDEX(INDIRECT("'"&amp;Meta!$B$1&amp;"'!g:g"),Tabel1[[#This Row],[Index]])=0,,INDEX(INDIRECT("'"&amp;Meta!$B$1&amp;"'!g:g"),Tabel1[[#This Row],[Index]])),)</f>
        <v>0</v>
      </c>
      <c r="U42" s="44">
        <f ca="1">MAX(Tabel1[[#This Row],[Mail 1 VZVZ]:[Willen niet VZVZ]])</f>
        <v>46007</v>
      </c>
      <c r="V42" s="41"/>
      <c r="W42" s="42">
        <f ca="1">IF(SUM(Tabel1[[#This Row],[Mail 1 VZVZ]:[Willen niet VZVZ]])=0,0,1)</f>
        <v>1</v>
      </c>
      <c r="X42" s="42">
        <f ca="1">IFERROR(IF(AND(Tabel1[[#This Row],[Gemigreerd VZVZ]]=0,Tabel1[[#This Row],[Getekend VZVZ]]&lt;&gt;0),TODAY()-Tabel1[[#This Row],[Getekend VZVZ]],0),0)</f>
        <v>0</v>
      </c>
      <c r="Y42" s="42">
        <f ca="1">IFERROR(IF(OR(Tabel1[[#This Row],[Mail 1 VZVZ]]=0,Tabel1[[#This Row],[Getekend VZVZ]]&lt;&gt;0),0,TODAY()-Tabel1[[#This Row],[Mail 1 VZVZ]]),0)</f>
        <v>274</v>
      </c>
      <c r="Z42" s="42">
        <f ca="1">IFERROR(IF(OR(Tabel1[[#This Row],[Mail 2 VZVZ]]=0,Tabel1[[#This Row],[Getekend VZVZ]]&lt;&gt;0),0,TODAY()-Tabel1[[#This Row],[Mail 2 VZVZ]]),0)</f>
        <v>267</v>
      </c>
      <c r="AA42" s="3">
        <v>1</v>
      </c>
      <c r="AB42" s="3">
        <f ca="1">IF(Tabel1[[#This Row],[Mail 1 VZVZ]]&lt;&gt;0,1,0)</f>
        <v>1</v>
      </c>
      <c r="AC42" s="3">
        <f ca="1">IF(Tabel1[[#This Row],[Mail 2 VZVZ]]&lt;&gt;0,1,0)</f>
        <v>1</v>
      </c>
      <c r="AD42" s="3">
        <f ca="1">IF(Tabel1[[#This Row],[Getekend VZVZ]]&lt;&gt;0,1,0)</f>
        <v>0</v>
      </c>
      <c r="AE42" s="3">
        <f ca="1">IF(Tabel1[[#This Row],[Gemigreerd VZVZ]]&lt;&gt;0,1,0)</f>
        <v>0</v>
      </c>
      <c r="AF42" s="3">
        <f ca="1">IF(Tabel1[[#This Row],[Willen niet VZVZ]]&lt;&gt;0,1,0)</f>
        <v>0</v>
      </c>
    </row>
    <row r="43" spans="1:35" ht="60" customHeight="1">
      <c r="A43" s="61">
        <v>88778</v>
      </c>
      <c r="B43" s="2" t="str" cm="1">
        <f t="array" aca="1" ref="B43" ca="1">INDEX(INDIRECT("'"&amp;Meta!$B$1&amp;"'!B:B"),Tabel1[[#This Row],[Index]])</f>
        <v>Zorggroep Midden</v>
      </c>
      <c r="C43" s="2" t="s">
        <v>16</v>
      </c>
      <c r="D43" s="2" t="str" cm="1">
        <f t="array" aca="1" ref="D43" ca="1">INDEX(INDIRECT("'"&amp;Meta!$B$1&amp;"'!Q:Q"),Tabel1[[#This Row],[Index]])</f>
        <v>Huisartsenpraktijk</v>
      </c>
      <c r="E43" s="2" t="str" cm="1">
        <f t="array" aca="1" ref="E43" ca="1">INDEX(INDIRECT("'"&amp;Meta!$B$1&amp;"'!S:S"),Tabel1[[#This Row],[Index]])</f>
        <v>Sara van den Jansen</v>
      </c>
      <c r="F43" s="2" t="str" cm="1">
        <f t="array" aca="1" ref="F43" ca="1">INDEX(INDIRECT("'"&amp;Meta!$B$1&amp;"'!T:T"),Tabel1[[#This Row],[Index]])</f>
        <v>sara.jansen@voorbeeldzorg.nl</v>
      </c>
      <c r="G43" s="3">
        <f ca="1">COUNTIF(F:F,Tabel1[[#This Row],[Mail WV]])</f>
        <v>1</v>
      </c>
      <c r="H43" s="3">
        <f ca="1">COUNTIF(E:E,Tabel1[[#This Row],[Naam WV]])</f>
        <v>1</v>
      </c>
      <c r="I43" s="2" t="s">
        <v>646</v>
      </c>
      <c r="J43" s="2" t="s">
        <v>360</v>
      </c>
      <c r="K43" s="2" t="s">
        <v>81</v>
      </c>
      <c r="L43" s="2" t="str" cm="1">
        <f t="array" aca="1" ref="L43" ca="1">INDEX(INDIRECT("'"&amp;Meta!$B$1&amp;"'!N:N"),Tabel1[[#This Row],[Index]])</f>
        <v>Sanday - ASP</v>
      </c>
      <c r="M43" s="2">
        <f ca="1">IFERROR(MATCH(Tabel1[[#This Row],[URA]],INDIRECT("'"&amp;Meta!$B$1&amp;"'!A:A"),0),"")</f>
        <v>43</v>
      </c>
      <c r="N43" s="39" cm="1">
        <f t="array" aca="1" ref="N43" ca="1">IFERROR(IF(Tabel1[[#This Row],[Maatwerk]]&gt;1,Tabel1[[#This Row],[Maatwerk]],IF(INDEX(INDIRECT("'"&amp;Meta!$B$1&amp;"'!C:C"),Tabel1[[#This Row],[Index]])=0,,INDEX(INDIRECT("'"&amp;Meta!$B$1&amp;"'!C:C"),Tabel1[[#This Row],[Index]]))),)</f>
        <v>46042</v>
      </c>
      <c r="O43" s="33" cm="1">
        <f t="array" aca="1" ref="O43" ca="1">IFERROR(IF(INDEX(INDIRECT("'"&amp;Meta!$B$1&amp;"'!f:f"),Tabel1[[#This Row],[Index]])=0,,INDEX(INDIRECT("'"&amp;Meta!$B$1&amp;"'!f:f"),Tabel1[[#This Row],[Index]])),)</f>
        <v>0</v>
      </c>
      <c r="P43" s="33" cm="1">
        <f t="array" aca="1" ref="P43" ca="1">IFERROR(IF(INDEX(INDIRECT("'"&amp;Meta!$B$1&amp;"'!D:D"),Tabel1[[#This Row],[Index]])=0,,INDEX(INDIRECT("'"&amp;Meta!$B$1&amp;"'!D:D"),Tabel1[[#This Row],[Index]])),)</f>
        <v>46051</v>
      </c>
      <c r="Q43" s="33" cm="1">
        <f t="array" aca="1" ref="Q43" ca="1">IFERROR(IF(INDEX(INDIRECT("'"&amp;Meta!$B$1&amp;"'!i:i"),Tabel1[[#This Row],[Index]])=0,,INDEX(INDIRECT("'"&amp;Meta!$B$1&amp;"'!i:i"),Tabel1[[#This Row],[Index]])),)</f>
        <v>46064</v>
      </c>
      <c r="R43" s="33" cm="1">
        <f t="array" aca="1" ref="R43" ca="1">IFERROR(IF(INDEX(INDIRECT("'"&amp;Meta!$B$1&amp;"'!j:j"),Tabel1[[#This Row],[Index]])=0,,INDEX(INDIRECT("'"&amp;Meta!$B$1&amp;"'!j:j"),Tabel1[[#This Row],[Index]])),)</f>
        <v>0</v>
      </c>
      <c r="S43" s="33" cm="1">
        <f t="array" aca="1" ref="S43" ca="1">IFERROR(IF(INDEX(INDIRECT("'"&amp;Meta!$B$1&amp;"'!k:k"),Tabel1[[#This Row],[Index]])=0,,INDEX(INDIRECT("'"&amp;Meta!$B$1&amp;"'!k:k"),Tabel1[[#This Row],[Index]])),)</f>
        <v>0</v>
      </c>
      <c r="T43" s="40" cm="1">
        <f t="array" aca="1" ref="T43" ca="1">IFERROR(IF(INDEX(INDIRECT("'"&amp;Meta!$B$1&amp;"'!g:g"),Tabel1[[#This Row],[Index]])=0,,INDEX(INDIRECT("'"&amp;Meta!$B$1&amp;"'!g:g"),Tabel1[[#This Row],[Index]])),)</f>
        <v>0</v>
      </c>
      <c r="U43" s="44">
        <f ca="1">MAX(Tabel1[[#This Row],[Mail 1 VZVZ]:[Willen niet VZVZ]])</f>
        <v>46064</v>
      </c>
      <c r="V43" s="41"/>
      <c r="W43" s="42">
        <f ca="1">IF(SUM(Tabel1[[#This Row],[Mail 1 VZVZ]:[Willen niet VZVZ]])=0,0,1)</f>
        <v>1</v>
      </c>
      <c r="X43" s="42">
        <f ca="1">IFERROR(IF(AND(Tabel1[[#This Row],[Gemigreerd VZVZ]]=0,Tabel1[[#This Row],[Getekend VZVZ]]&lt;&gt;0),TODAY()-Tabel1[[#This Row],[Getekend VZVZ]],0),0)</f>
        <v>210</v>
      </c>
      <c r="Y43" s="42">
        <f ca="1">IFERROR(IF(OR(Tabel1[[#This Row],[Mail 1 VZVZ]]=0,Tabel1[[#This Row],[Getekend VZVZ]]&lt;&gt;0),0,TODAY()-Tabel1[[#This Row],[Mail 1 VZVZ]]),0)</f>
        <v>0</v>
      </c>
      <c r="Z43" s="42">
        <f ca="1">IFERROR(IF(OR(Tabel1[[#This Row],[Mail 2 VZVZ]]=0,Tabel1[[#This Row],[Getekend VZVZ]]&lt;&gt;0),0,TODAY()-Tabel1[[#This Row],[Mail 2 VZVZ]]),0)</f>
        <v>0</v>
      </c>
      <c r="AA43" s="3">
        <v>1</v>
      </c>
      <c r="AB43" s="3">
        <f ca="1">IF(Tabel1[[#This Row],[Mail 1 VZVZ]]&lt;&gt;0,1,0)</f>
        <v>1</v>
      </c>
      <c r="AC43" s="3">
        <f ca="1">IF(Tabel1[[#This Row],[Mail 2 VZVZ]]&lt;&gt;0,1,0)</f>
        <v>1</v>
      </c>
      <c r="AD43" s="3">
        <f ca="1">IF(Tabel1[[#This Row],[Getekend VZVZ]]&lt;&gt;0,1,0)</f>
        <v>1</v>
      </c>
      <c r="AE43" s="3">
        <f ca="1">IF(Tabel1[[#This Row],[Gemigreerd VZVZ]]&lt;&gt;0,1,0)</f>
        <v>0</v>
      </c>
      <c r="AF43" s="3">
        <f ca="1">IF(Tabel1[[#This Row],[Willen niet VZVZ]]&lt;&gt;0,1,0)</f>
        <v>0</v>
      </c>
    </row>
    <row r="44" spans="1:35" ht="60" customHeight="1">
      <c r="A44" s="61">
        <v>32412</v>
      </c>
      <c r="B44" s="2" t="str" cm="1">
        <f t="array" aca="1" ref="B44" ca="1">INDEX(INDIRECT("'"&amp;Meta!$B$1&amp;"'!B:B"),Tabel1[[#This Row],[Index]])</f>
        <v>Medisch Centrum Midden</v>
      </c>
      <c r="C44" s="2" t="s">
        <v>16</v>
      </c>
      <c r="D44" s="2" t="str" cm="1">
        <f t="array" aca="1" ref="D44" ca="1">INDEX(INDIRECT("'"&amp;Meta!$B$1&amp;"'!Q:Q"),Tabel1[[#This Row],[Index]])</f>
        <v>Apotheek</v>
      </c>
      <c r="E44" s="2" t="str" cm="1">
        <f t="array" aca="1" ref="E44" ca="1">INDEX(INDIRECT("'"&amp;Meta!$B$1&amp;"'!S:S"),Tabel1[[#This Row],[Index]])</f>
        <v>Noah ten Meijer</v>
      </c>
      <c r="F44" s="2" t="str" cm="1">
        <f t="array" aca="1" ref="F44" ca="1">INDEX(INDIRECT("'"&amp;Meta!$B$1&amp;"'!T:T"),Tabel1[[#This Row],[Index]])</f>
        <v>noah.meijer@voorbeeldzorg.nl</v>
      </c>
      <c r="G44" s="3">
        <f ca="1">COUNTIF(F:F,Tabel1[[#This Row],[Mail WV]])</f>
        <v>1</v>
      </c>
      <c r="H44" s="3">
        <f ca="1">COUNTIF(E:E,Tabel1[[#This Row],[Naam WV]])</f>
        <v>1</v>
      </c>
      <c r="I44" s="2" t="s">
        <v>651</v>
      </c>
      <c r="J44" s="2" t="s">
        <v>652</v>
      </c>
      <c r="K44" s="2" t="s">
        <v>88</v>
      </c>
      <c r="L44" s="2" t="str" cm="1">
        <f t="array" aca="1" ref="L44" ca="1">INDEX(INDIRECT("'"&amp;Meta!$B$1&amp;"'!N:N"),Tabel1[[#This Row],[Index]])</f>
        <v>CGM Apotheek</v>
      </c>
      <c r="M44" s="2">
        <f ca="1">IFERROR(MATCH(Tabel1[[#This Row],[URA]],INDIRECT("'"&amp;Meta!$B$1&amp;"'!A:A"),0),"")</f>
        <v>44</v>
      </c>
      <c r="N44" s="39" cm="1">
        <f t="array" aca="1" ref="N44" ca="1">IFERROR(IF(Tabel1[[#This Row],[Maatwerk]]&gt;1,Tabel1[[#This Row],[Maatwerk]],IF(INDEX(INDIRECT("'"&amp;Meta!$B$1&amp;"'!C:C"),Tabel1[[#This Row],[Index]])=0,,INDEX(INDIRECT("'"&amp;Meta!$B$1&amp;"'!C:C"),Tabel1[[#This Row],[Index]]))),)</f>
        <v>46000</v>
      </c>
      <c r="O44" s="33" cm="1">
        <f t="array" aca="1" ref="O44" ca="1">IFERROR(IF(INDEX(INDIRECT("'"&amp;Meta!$B$1&amp;"'!f:f"),Tabel1[[#This Row],[Index]])=0,,INDEX(INDIRECT("'"&amp;Meta!$B$1&amp;"'!f:f"),Tabel1[[#This Row],[Index]])),)</f>
        <v>0</v>
      </c>
      <c r="P44" s="33" cm="1">
        <f t="array" aca="1" ref="P44" ca="1">IFERROR(IF(INDEX(INDIRECT("'"&amp;Meta!$B$1&amp;"'!D:D"),Tabel1[[#This Row],[Index]])=0,,INDEX(INDIRECT("'"&amp;Meta!$B$1&amp;"'!D:D"),Tabel1[[#This Row],[Index]])),)</f>
        <v>46007</v>
      </c>
      <c r="Q44" s="33" cm="1">
        <f t="array" aca="1" ref="Q44" ca="1">IFERROR(IF(INDEX(INDIRECT("'"&amp;Meta!$B$1&amp;"'!i:i"),Tabel1[[#This Row],[Index]])=0,,INDEX(INDIRECT("'"&amp;Meta!$B$1&amp;"'!i:i"),Tabel1[[#This Row],[Index]])),)</f>
        <v>46062</v>
      </c>
      <c r="R44" s="33" cm="1">
        <f t="array" aca="1" ref="R44" ca="1">IFERROR(IF(INDEX(INDIRECT("'"&amp;Meta!$B$1&amp;"'!j:j"),Tabel1[[#This Row],[Index]])=0,,INDEX(INDIRECT("'"&amp;Meta!$B$1&amp;"'!j:j"),Tabel1[[#This Row],[Index]])),)</f>
        <v>46176</v>
      </c>
      <c r="S44" s="33" cm="1">
        <f t="array" aca="1" ref="S44" ca="1">IFERROR(IF(INDEX(INDIRECT("'"&amp;Meta!$B$1&amp;"'!k:k"),Tabel1[[#This Row],[Index]])=0,,INDEX(INDIRECT("'"&amp;Meta!$B$1&amp;"'!k:k"),Tabel1[[#This Row],[Index]])),)</f>
        <v>46072</v>
      </c>
      <c r="T44" s="40" cm="1">
        <f t="array" aca="1" ref="T44" ca="1">IFERROR(IF(INDEX(INDIRECT("'"&amp;Meta!$B$1&amp;"'!g:g"),Tabel1[[#This Row],[Index]])=0,,INDEX(INDIRECT("'"&amp;Meta!$B$1&amp;"'!g:g"),Tabel1[[#This Row],[Index]])),)</f>
        <v>0</v>
      </c>
      <c r="U44" s="44">
        <f ca="1">MAX(Tabel1[[#This Row],[Mail 1 VZVZ]:[Willen niet VZVZ]])</f>
        <v>46176</v>
      </c>
      <c r="V44" s="41"/>
      <c r="W44" s="42">
        <f ca="1">IF(SUM(Tabel1[[#This Row],[Mail 1 VZVZ]:[Willen niet VZVZ]])=0,0,1)</f>
        <v>1</v>
      </c>
      <c r="X44" s="42">
        <f ca="1">IFERROR(IF(AND(Tabel1[[#This Row],[Gemigreerd VZVZ]]=0,Tabel1[[#This Row],[Getekend VZVZ]]&lt;&gt;0),TODAY()-Tabel1[[#This Row],[Getekend VZVZ]],0),0)</f>
        <v>0</v>
      </c>
      <c r="Y44" s="42">
        <f ca="1">IFERROR(IF(OR(Tabel1[[#This Row],[Mail 1 VZVZ]]=0,Tabel1[[#This Row],[Getekend VZVZ]]&lt;&gt;0),0,TODAY()-Tabel1[[#This Row],[Mail 1 VZVZ]]),0)</f>
        <v>0</v>
      </c>
      <c r="Z44" s="42">
        <f ca="1">IFERROR(IF(OR(Tabel1[[#This Row],[Mail 2 VZVZ]]=0,Tabel1[[#This Row],[Getekend VZVZ]]&lt;&gt;0),0,TODAY()-Tabel1[[#This Row],[Mail 2 VZVZ]]),0)</f>
        <v>0</v>
      </c>
      <c r="AA44" s="3">
        <v>1</v>
      </c>
      <c r="AB44" s="3">
        <f ca="1">IF(Tabel1[[#This Row],[Mail 1 VZVZ]]&lt;&gt;0,1,0)</f>
        <v>1</v>
      </c>
      <c r="AC44" s="3">
        <f ca="1">IF(Tabel1[[#This Row],[Mail 2 VZVZ]]&lt;&gt;0,1,0)</f>
        <v>1</v>
      </c>
      <c r="AD44" s="3">
        <f ca="1">IF(Tabel1[[#This Row],[Getekend VZVZ]]&lt;&gt;0,1,0)</f>
        <v>1</v>
      </c>
      <c r="AE44" s="3">
        <f ca="1">IF(Tabel1[[#This Row],[Gemigreerd VZVZ]]&lt;&gt;0,1,0)</f>
        <v>1</v>
      </c>
      <c r="AF44" s="3">
        <f ca="1">IF(Tabel1[[#This Row],[Willen niet VZVZ]]&lt;&gt;0,1,0)</f>
        <v>0</v>
      </c>
    </row>
    <row r="45" spans="1:35" ht="60" hidden="1" customHeight="1">
      <c r="A45" s="61">
        <v>39484</v>
      </c>
      <c r="B45" s="2" t="str" cm="1">
        <f t="array" aca="1" ref="B45" ca="1">INDEX(INDIRECT("'"&amp;Meta!$B$1&amp;"'!B:B"),Tabel1[[#This Row],[Index]])</f>
        <v>Zorgnet Midden</v>
      </c>
      <c r="C45" s="2" t="s">
        <v>22</v>
      </c>
      <c r="D45" s="2" t="str" cm="1">
        <f t="array" aca="1" ref="D45" ca="1">INDEX(INDIRECT("'"&amp;Meta!$B$1&amp;"'!Q:Q"),Tabel1[[#This Row],[Index]])</f>
        <v>Huisartsenpraktijk</v>
      </c>
      <c r="E45" s="2" t="str" cm="1">
        <f t="array" aca="1" ref="E45" ca="1">INDEX(INDIRECT("'"&amp;Meta!$B$1&amp;"'!S:S"),Tabel1[[#This Row],[Index]])</f>
        <v>Levi van Bos</v>
      </c>
      <c r="F45" s="2" t="str" cm="1">
        <f t="array" aca="1" ref="F45" ca="1">INDEX(INDIRECT("'"&amp;Meta!$B$1&amp;"'!T:T"),Tabel1[[#This Row],[Index]])</f>
        <v>levi.bos@voorbeeldzorg.nl</v>
      </c>
      <c r="G45" s="3">
        <f ca="1">COUNTIF(F:F,Tabel1[[#This Row],[Mail WV]])</f>
        <v>3</v>
      </c>
      <c r="H45" s="3">
        <f ca="1">COUNTIF(E:E,Tabel1[[#This Row],[Naam WV]])</f>
        <v>2</v>
      </c>
      <c r="I45" s="2" t="s">
        <v>165</v>
      </c>
      <c r="J45" s="2" t="s">
        <v>268</v>
      </c>
      <c r="K45" s="2" t="s">
        <v>167</v>
      </c>
      <c r="L45" s="2" t="str" cm="1">
        <f t="array" aca="1" ref="L45" ca="1">INDEX(INDIRECT("'"&amp;Meta!$B$1&amp;"'!N:N"),Tabel1[[#This Row],[Index]])</f>
        <v>Huisarts</v>
      </c>
      <c r="M45" s="2">
        <f ca="1">IFERROR(MATCH(Tabel1[[#This Row],[URA]],INDIRECT("'"&amp;Meta!$B$1&amp;"'!A:A"),0),"")</f>
        <v>45</v>
      </c>
      <c r="N45" s="39" cm="1">
        <f t="array" aca="1" ref="N45" ca="1">IFERROR(IF(Tabel1[[#This Row],[Maatwerk]]&gt;1,Tabel1[[#This Row],[Maatwerk]],IF(INDEX(INDIRECT("'"&amp;Meta!$B$1&amp;"'!C:C"),Tabel1[[#This Row],[Index]])=0,,INDEX(INDIRECT("'"&amp;Meta!$B$1&amp;"'!C:C"),Tabel1[[#This Row],[Index]]))),)</f>
        <v>0</v>
      </c>
      <c r="O45" s="33" cm="1">
        <f t="array" aca="1" ref="O45" ca="1">IFERROR(IF(INDEX(INDIRECT("'"&amp;Meta!$B$1&amp;"'!f:f"),Tabel1[[#This Row],[Index]])=0,,INDEX(INDIRECT("'"&amp;Meta!$B$1&amp;"'!f:f"),Tabel1[[#This Row],[Index]])),)</f>
        <v>0</v>
      </c>
      <c r="P45" s="33" cm="1">
        <f t="array" aca="1" ref="P45" ca="1">IFERROR(IF(INDEX(INDIRECT("'"&amp;Meta!$B$1&amp;"'!D:D"),Tabel1[[#This Row],[Index]])=0,,INDEX(INDIRECT("'"&amp;Meta!$B$1&amp;"'!D:D"),Tabel1[[#This Row],[Index]])),)</f>
        <v>0</v>
      </c>
      <c r="R45" s="33" cm="1">
        <f t="array" aca="1" ref="R45" ca="1">IFERROR(IF(INDEX(INDIRECT("'"&amp;Meta!$B$1&amp;"'!j:j"),Tabel1[[#This Row],[Index]])=0,,INDEX(INDIRECT("'"&amp;Meta!$B$1&amp;"'!j:j"),Tabel1[[#This Row],[Index]])),)</f>
        <v>0</v>
      </c>
      <c r="S45" s="33" cm="1">
        <f t="array" aca="1" ref="S45" ca="1">IFERROR(IF(INDEX(INDIRECT("'"&amp;Meta!$B$1&amp;"'!k:k"),Tabel1[[#This Row],[Index]])=0,,INDEX(INDIRECT("'"&amp;Meta!$B$1&amp;"'!k:k"),Tabel1[[#This Row],[Index]])),)</f>
        <v>0</v>
      </c>
      <c r="T45" s="40" cm="1">
        <f t="array" aca="1" ref="T45" ca="1">IFERROR(IF(INDEX(INDIRECT("'"&amp;Meta!$B$1&amp;"'!g:g"),Tabel1[[#This Row],[Index]])=0,,INDEX(INDIRECT("'"&amp;Meta!$B$1&amp;"'!g:g"),Tabel1[[#This Row],[Index]])),)</f>
        <v>0</v>
      </c>
      <c r="U45" s="44">
        <f ca="1">MAX(Tabel1[[#This Row],[Mail 1 VZVZ]:[Willen niet VZVZ]])</f>
        <v>0</v>
      </c>
      <c r="V45" s="41" t="s">
        <v>2024</v>
      </c>
      <c r="W45" s="42">
        <f ca="1">IF(SUM(Tabel1[[#This Row],[Mail 1 VZVZ]:[Willen niet VZVZ]])=0,0,1)</f>
        <v>0</v>
      </c>
      <c r="X45" s="42">
        <f ca="1">IFERROR(IF(AND(Tabel1[[#This Row],[Gemigreerd VZVZ]]=0,Tabel1[[#This Row],[Getekend VZVZ]]&lt;&gt;0),TODAY()-Tabel1[[#This Row],[Getekend VZVZ]],0),0)</f>
        <v>0</v>
      </c>
      <c r="Y45" s="42">
        <f ca="1">IFERROR(IF(OR(Tabel1[[#This Row],[Mail 1 VZVZ]]=0,Tabel1[[#This Row],[Getekend VZVZ]]&lt;&gt;0),0,TODAY()-Tabel1[[#This Row],[Mail 1 VZVZ]]),0)</f>
        <v>0</v>
      </c>
      <c r="Z45" s="42">
        <f ca="1">IFERROR(IF(OR(Tabel1[[#This Row],[Mail 2 VZVZ]]=0,Tabel1[[#This Row],[Getekend VZVZ]]&lt;&gt;0),0,TODAY()-Tabel1[[#This Row],[Mail 2 VZVZ]]),0)</f>
        <v>0</v>
      </c>
      <c r="AA45" s="3">
        <v>1</v>
      </c>
      <c r="AB45" s="3">
        <f ca="1">IF(Tabel1[[#This Row],[Mail 1 VZVZ]]&lt;&gt;0,1,0)</f>
        <v>0</v>
      </c>
      <c r="AC45" s="3">
        <f ca="1">IF(Tabel1[[#This Row],[Mail 2 VZVZ]]&lt;&gt;0,1,0)</f>
        <v>0</v>
      </c>
      <c r="AD45" s="3">
        <f>IF(Tabel1[[#This Row],[Getekend VZVZ]]&lt;&gt;0,1,0)</f>
        <v>0</v>
      </c>
      <c r="AE45" s="3">
        <f ca="1">IF(Tabel1[[#This Row],[Gemigreerd VZVZ]]&lt;&gt;0,1,0)</f>
        <v>0</v>
      </c>
      <c r="AF45" s="3">
        <f ca="1">IF(Tabel1[[#This Row],[Willen niet VZVZ]]&lt;&gt;0,1,0)</f>
        <v>0</v>
      </c>
      <c r="AI45" s="2" t="b">
        <v>1</v>
      </c>
    </row>
    <row r="46" spans="1:35" ht="60" hidden="1" customHeight="1">
      <c r="A46" s="61">
        <v>89898</v>
      </c>
      <c r="B46" s="2" t="str" cm="1">
        <f t="array" aca="1" ref="B46" ca="1">INDEX(INDIRECT("'"&amp;Meta!$B$1&amp;"'!B:B"),Tabel1[[#This Row],[Index]])</f>
        <v>Zorgcollectief Midden</v>
      </c>
      <c r="C46" s="2" t="s">
        <v>331</v>
      </c>
      <c r="D46" s="2" t="str" cm="1">
        <f t="array" aca="1" ref="D46" ca="1">INDEX(INDIRECT("'"&amp;Meta!$B$1&amp;"'!Q:Q"),Tabel1[[#This Row],[Index]])</f>
        <v>Huisartsenpraktijk</v>
      </c>
      <c r="E46" s="2" t="str" cm="1">
        <f t="array" aca="1" ref="E46" ca="1">INDEX(INDIRECT("'"&amp;Meta!$B$1&amp;"'!S:S"),Tabel1[[#This Row],[Index]])</f>
        <v>Daan ten Visser</v>
      </c>
      <c r="F46" s="2" t="str" cm="1">
        <f t="array" aca="1" ref="F46" ca="1">INDEX(INDIRECT("'"&amp;Meta!$B$1&amp;"'!T:T"),Tabel1[[#This Row],[Index]])</f>
        <v>daan.visser@voorbeeldzorg.nl</v>
      </c>
      <c r="G46" s="3">
        <f ca="1">COUNTIF(F:F,Tabel1[[#This Row],[Mail WV]])</f>
        <v>2</v>
      </c>
      <c r="H46" s="3">
        <f ca="1">COUNTIF(E:E,Tabel1[[#This Row],[Naam WV]])</f>
        <v>1</v>
      </c>
      <c r="I46" s="2" t="s">
        <v>391</v>
      </c>
      <c r="J46" s="2" t="s">
        <v>110</v>
      </c>
      <c r="K46" s="2" t="s">
        <v>18</v>
      </c>
      <c r="L46" s="2" t="str" cm="1">
        <f t="array" aca="1" ref="L46" ca="1">INDEX(INDIRECT("'"&amp;Meta!$B$1&amp;"'!N:N"),Tabel1[[#This Row],[Index]])</f>
        <v>Sanday voor de huisarts</v>
      </c>
      <c r="M46" s="2">
        <f ca="1">IFERROR(MATCH(Tabel1[[#This Row],[URA]],INDIRECT("'"&amp;Meta!$B$1&amp;"'!A:A"),0),"")</f>
        <v>46</v>
      </c>
      <c r="N46" s="39" cm="1">
        <f t="array" aca="1" ref="N46" ca="1">IFERROR(IF(Tabel1[[#This Row],[Maatwerk]]&gt;1,Tabel1[[#This Row],[Maatwerk]],IF(INDEX(INDIRECT("'"&amp;Meta!$B$1&amp;"'!C:C"),Tabel1[[#This Row],[Index]])=0,,INDEX(INDIRECT("'"&amp;Meta!$B$1&amp;"'!C:C"),Tabel1[[#This Row],[Index]]))),)</f>
        <v>0</v>
      </c>
      <c r="O46" s="33" cm="1">
        <f t="array" aca="1" ref="O46" ca="1">IFERROR(IF(INDEX(INDIRECT("'"&amp;Meta!$B$1&amp;"'!f:f"),Tabel1[[#This Row],[Index]])=0,,INDEX(INDIRECT("'"&amp;Meta!$B$1&amp;"'!f:f"),Tabel1[[#This Row],[Index]])),)</f>
        <v>0</v>
      </c>
      <c r="P46" s="33" cm="1">
        <f t="array" aca="1" ref="P46" ca="1">IFERROR(IF(INDEX(INDIRECT("'"&amp;Meta!$B$1&amp;"'!D:D"),Tabel1[[#This Row],[Index]])=0,,INDEX(INDIRECT("'"&amp;Meta!$B$1&amp;"'!D:D"),Tabel1[[#This Row],[Index]])),)</f>
        <v>0</v>
      </c>
      <c r="Q46" s="33" cm="1">
        <f t="array" aca="1" ref="Q46" ca="1">IFERROR(IF(INDEX(INDIRECT("'"&amp;Meta!$B$1&amp;"'!i:i"),Tabel1[[#This Row],[Index]])=0,,INDEX(INDIRECT("'"&amp;Meta!$B$1&amp;"'!i:i"),Tabel1[[#This Row],[Index]])),)</f>
        <v>0</v>
      </c>
      <c r="R46" s="33" cm="1">
        <f t="array" aca="1" ref="R46" ca="1">IFERROR(IF(INDEX(INDIRECT("'"&amp;Meta!$B$1&amp;"'!j:j"),Tabel1[[#This Row],[Index]])=0,,INDEX(INDIRECT("'"&amp;Meta!$B$1&amp;"'!j:j"),Tabel1[[#This Row],[Index]])),)</f>
        <v>0</v>
      </c>
      <c r="S46" s="33" cm="1">
        <f t="array" aca="1" ref="S46" ca="1">IFERROR(IF(INDEX(INDIRECT("'"&amp;Meta!$B$1&amp;"'!k:k"),Tabel1[[#This Row],[Index]])=0,,INDEX(INDIRECT("'"&amp;Meta!$B$1&amp;"'!k:k"),Tabel1[[#This Row],[Index]])),)</f>
        <v>0</v>
      </c>
      <c r="T46" s="40" cm="1">
        <f t="array" aca="1" ref="T46" ca="1">IFERROR(IF(INDEX(INDIRECT("'"&amp;Meta!$B$1&amp;"'!g:g"),Tabel1[[#This Row],[Index]])=0,,INDEX(INDIRECT("'"&amp;Meta!$B$1&amp;"'!g:g"),Tabel1[[#This Row],[Index]])),)</f>
        <v>0</v>
      </c>
      <c r="U46" s="44">
        <f ca="1">MAX(Tabel1[[#This Row],[Mail 1 VZVZ]:[Willen niet VZVZ]])</f>
        <v>0</v>
      </c>
      <c r="V46" s="41" t="s">
        <v>2016</v>
      </c>
      <c r="W46" s="42">
        <f ca="1">IF(SUM(Tabel1[[#This Row],[Mail 1 VZVZ]:[Willen niet VZVZ]])=0,0,1)</f>
        <v>0</v>
      </c>
      <c r="X46" s="42">
        <f ca="1">IFERROR(IF(AND(Tabel1[[#This Row],[Gemigreerd VZVZ]]=0,Tabel1[[#This Row],[Getekend VZVZ]]&lt;&gt;0),TODAY()-Tabel1[[#This Row],[Getekend VZVZ]],0),0)</f>
        <v>0</v>
      </c>
      <c r="Y46" s="42">
        <f ca="1">IFERROR(IF(OR(Tabel1[[#This Row],[Mail 1 VZVZ]]=0,Tabel1[[#This Row],[Getekend VZVZ]]&lt;&gt;0),0,TODAY()-Tabel1[[#This Row],[Mail 1 VZVZ]]),0)</f>
        <v>0</v>
      </c>
      <c r="Z46" s="42">
        <f ca="1">IFERROR(IF(OR(Tabel1[[#This Row],[Mail 2 VZVZ]]=0,Tabel1[[#This Row],[Getekend VZVZ]]&lt;&gt;0),0,TODAY()-Tabel1[[#This Row],[Mail 2 VZVZ]]),0)</f>
        <v>0</v>
      </c>
      <c r="AA46" s="3">
        <v>1</v>
      </c>
      <c r="AB46" s="3">
        <f ca="1">IF(Tabel1[[#This Row],[Mail 1 VZVZ]]&lt;&gt;0,1,0)</f>
        <v>0</v>
      </c>
      <c r="AC46" s="3">
        <f ca="1">IF(Tabel1[[#This Row],[Mail 2 VZVZ]]&lt;&gt;0,1,0)</f>
        <v>0</v>
      </c>
      <c r="AD46" s="3">
        <f ca="1">IF(Tabel1[[#This Row],[Getekend VZVZ]]&lt;&gt;0,1,0)</f>
        <v>0</v>
      </c>
      <c r="AE46" s="3">
        <f ca="1">IF(Tabel1[[#This Row],[Gemigreerd VZVZ]]&lt;&gt;0,1,0)</f>
        <v>0</v>
      </c>
      <c r="AF46" s="3">
        <f ca="1">IF(Tabel1[[#This Row],[Willen niet VZVZ]]&lt;&gt;0,1,0)</f>
        <v>0</v>
      </c>
    </row>
    <row r="47" spans="1:35" ht="60" customHeight="1">
      <c r="A47" s="61">
        <v>44463</v>
      </c>
      <c r="B47" s="2" t="str" cm="1">
        <f t="array" aca="1" ref="B47" ca="1">INDEX(INDIRECT("'"&amp;Meta!$B$1&amp;"'!B:B"),Tabel1[[#This Row],[Index]])</f>
        <v>Thuiszorg Midden</v>
      </c>
      <c r="C47" s="2" t="s">
        <v>285</v>
      </c>
      <c r="D47" s="2" t="str" cm="1">
        <f t="array" aca="1" ref="D47" ca="1">INDEX(INDIRECT("'"&amp;Meta!$B$1&amp;"'!Q:Q"),Tabel1[[#This Row],[Index]])</f>
        <v>Huisartsenpraktijk</v>
      </c>
      <c r="E47" s="2" t="str" cm="1">
        <f t="array" aca="1" ref="E47" ca="1">INDEX(INDIRECT("'"&amp;Meta!$B$1&amp;"'!S:S"),Tabel1[[#This Row],[Index]])</f>
        <v>Levi van Bos</v>
      </c>
      <c r="F47" s="55" t="str" cm="1">
        <f t="array" aca="1" ref="F47" ca="1">INDEX(INDIRECT("'"&amp;Meta!$B$1&amp;"'!T:T"),Tabel1[[#This Row],[Index]])</f>
        <v>levi.bos@voorbeeldzorg.nl</v>
      </c>
      <c r="G47" s="3">
        <f ca="1">COUNTIF(F:F,Tabel1[[#This Row],[Mail WV]])</f>
        <v>3</v>
      </c>
      <c r="H47" s="3">
        <f ca="1">COUNTIF(E:E,Tabel1[[#This Row],[Naam WV]])</f>
        <v>2</v>
      </c>
      <c r="I47" s="2" t="s">
        <v>298</v>
      </c>
      <c r="J47" s="2" t="s">
        <v>299</v>
      </c>
      <c r="K47" s="2" t="s">
        <v>95</v>
      </c>
      <c r="L47" s="2" t="str" cm="1">
        <f t="array" aca="1" ref="L47" ca="1">INDEX(INDIRECT("'"&amp;Meta!$B$1&amp;"'!N:N"),Tabel1[[#This Row],[Index]])</f>
        <v>Huisarts</v>
      </c>
      <c r="M47" s="2">
        <f ca="1">IFERROR(MATCH(Tabel1[[#This Row],[URA]],INDIRECT("'"&amp;Meta!$B$1&amp;"'!A:A"),0),"")</f>
        <v>47</v>
      </c>
      <c r="N47" s="39" cm="1">
        <f t="array" aca="1" ref="N47" ca="1">IFERROR(IF(Tabel1[[#This Row],[Maatwerk]]&gt;1,Tabel1[[#This Row],[Maatwerk]],IF(INDEX(INDIRECT("'"&amp;Meta!$B$1&amp;"'!C:C"),Tabel1[[#This Row],[Index]])=0,,INDEX(INDIRECT("'"&amp;Meta!$B$1&amp;"'!C:C"),Tabel1[[#This Row],[Index]]))),)</f>
        <v>45839</v>
      </c>
      <c r="O47" s="33" cm="1">
        <f t="array" aca="1" ref="O47" ca="1">IFERROR(IF(INDEX(INDIRECT("'"&amp;Meta!$B$1&amp;"'!f:f"),Tabel1[[#This Row],[Index]])=0,,INDEX(INDIRECT("'"&amp;Meta!$B$1&amp;"'!f:f"),Tabel1[[#This Row],[Index]])),)</f>
        <v>0</v>
      </c>
      <c r="P47" s="33" cm="1">
        <f t="array" aca="1" ref="P47" ca="1">IFERROR(IF(INDEX(INDIRECT("'"&amp;Meta!$B$1&amp;"'!D:D"),Tabel1[[#This Row],[Index]])=0,,INDEX(INDIRECT("'"&amp;Meta!$B$1&amp;"'!D:D"),Tabel1[[#This Row],[Index]])),)</f>
        <v>45846</v>
      </c>
      <c r="Q47" s="33" cm="1">
        <f t="array" aca="1" ref="Q47" ca="1">IFERROR(IF(INDEX(INDIRECT("'"&amp;Meta!$B$1&amp;"'!i:i"),Tabel1[[#This Row],[Index]])=0,,INDEX(INDIRECT("'"&amp;Meta!$B$1&amp;"'!i:i"),Tabel1[[#This Row],[Index]])),)</f>
        <v>0</v>
      </c>
      <c r="R47" s="33" cm="1">
        <f t="array" aca="1" ref="R47" ca="1">IFERROR(IF(INDEX(INDIRECT("'"&amp;Meta!$B$1&amp;"'!j:j"),Tabel1[[#This Row],[Index]])=0,,INDEX(INDIRECT("'"&amp;Meta!$B$1&amp;"'!j:j"),Tabel1[[#This Row],[Index]])),)</f>
        <v>0</v>
      </c>
      <c r="S47" s="33" cm="1">
        <f t="array" aca="1" ref="S47" ca="1">IFERROR(IF(INDEX(INDIRECT("'"&amp;Meta!$B$1&amp;"'!k:k"),Tabel1[[#This Row],[Index]])=0,,INDEX(INDIRECT("'"&amp;Meta!$B$1&amp;"'!k:k"),Tabel1[[#This Row],[Index]])),)</f>
        <v>0</v>
      </c>
      <c r="T47" s="40" cm="1">
        <f t="array" aca="1" ref="T47" ca="1">IFERROR(IF(INDEX(INDIRECT("'"&amp;Meta!$B$1&amp;"'!g:g"),Tabel1[[#This Row],[Index]])=0,,INDEX(INDIRECT("'"&amp;Meta!$B$1&amp;"'!g:g"),Tabel1[[#This Row],[Index]])),)</f>
        <v>0</v>
      </c>
      <c r="U47" s="44">
        <f ca="1">MAX(Tabel1[[#This Row],[Mail 1 VZVZ]:[Willen niet VZVZ]])</f>
        <v>45846</v>
      </c>
      <c r="V47" s="41" t="s">
        <v>2033</v>
      </c>
      <c r="W47" s="42">
        <f ca="1">IF(SUM(Tabel1[[#This Row],[Mail 1 VZVZ]:[Willen niet VZVZ]])=0,0,1)</f>
        <v>1</v>
      </c>
      <c r="X47" s="42">
        <f ca="1">IFERROR(IF(AND(Tabel1[[#This Row],[Gemigreerd VZVZ]]=0,Tabel1[[#This Row],[Getekend VZVZ]]&lt;&gt;0),TODAY()-Tabel1[[#This Row],[Getekend VZVZ]],0),0)</f>
        <v>0</v>
      </c>
      <c r="Y47" s="42">
        <f ca="1">IFERROR(IF(OR(Tabel1[[#This Row],[Mail 1 VZVZ]]=0,Tabel1[[#This Row],[Getekend VZVZ]]&lt;&gt;0),0,TODAY()-Tabel1[[#This Row],[Mail 1 VZVZ]]),0)</f>
        <v>435</v>
      </c>
      <c r="Z47" s="42">
        <f ca="1">IFERROR(IF(OR(Tabel1[[#This Row],[Mail 2 VZVZ]]=0,Tabel1[[#This Row],[Getekend VZVZ]]&lt;&gt;0),0,TODAY()-Tabel1[[#This Row],[Mail 2 VZVZ]]),0)</f>
        <v>428</v>
      </c>
      <c r="AA47" s="3">
        <v>1</v>
      </c>
      <c r="AB47" s="3">
        <f ca="1">IF(Tabel1[[#This Row],[Mail 1 VZVZ]]&lt;&gt;0,1,0)</f>
        <v>1</v>
      </c>
      <c r="AC47" s="3">
        <f ca="1">IF(Tabel1[[#This Row],[Mail 2 VZVZ]]&lt;&gt;0,1,0)</f>
        <v>1</v>
      </c>
      <c r="AD47" s="3">
        <f ca="1">IF(Tabel1[[#This Row],[Getekend VZVZ]]&lt;&gt;0,1,0)</f>
        <v>0</v>
      </c>
      <c r="AE47" s="3">
        <f ca="1">IF(Tabel1[[#This Row],[Gemigreerd VZVZ]]&lt;&gt;0,1,0)</f>
        <v>0</v>
      </c>
      <c r="AF47" s="3">
        <f ca="1">IF(Tabel1[[#This Row],[Willen niet VZVZ]]&lt;&gt;0,1,0)</f>
        <v>0</v>
      </c>
      <c r="AG47" s="54">
        <v>46196</v>
      </c>
      <c r="AI47" s="2" t="b">
        <v>1</v>
      </c>
    </row>
    <row r="48" spans="1:35" ht="60" customHeight="1">
      <c r="A48" s="61">
        <v>76563</v>
      </c>
      <c r="B48" s="2" t="str" cm="1">
        <f t="array" aca="1" ref="B48" ca="1">INDEX(INDIRECT("'"&amp;Meta!$B$1&amp;"'!B:B"),Tabel1[[#This Row],[Index]])</f>
        <v>Revalidatiecentrum Midden</v>
      </c>
      <c r="C48" s="2" t="s">
        <v>285</v>
      </c>
      <c r="D48" s="2" t="str" cm="1">
        <f t="array" aca="1" ref="D48" ca="1">INDEX(INDIRECT("'"&amp;Meta!$B$1&amp;"'!Q:Q"),Tabel1[[#This Row],[Index]])</f>
        <v>Huisartsenpost</v>
      </c>
      <c r="E48" s="2" t="str" cm="1">
        <f t="array" aca="1" ref="E48" ca="1">INDEX(INDIRECT("'"&amp;Meta!$B$1&amp;"'!S:S"),Tabel1[[#This Row],[Index]])</f>
        <v>Finn de Bos</v>
      </c>
      <c r="F48" s="2" t="str" cm="1">
        <f t="array" aca="1" ref="F48" ca="1">INDEX(INDIRECT("'"&amp;Meta!$B$1&amp;"'!T:T"),Tabel1[[#This Row],[Index]])</f>
        <v>finn.bos@voorbeeldzorg.nl</v>
      </c>
      <c r="G48" s="3">
        <f ca="1">COUNTIF(F:F,Tabel1[[#This Row],[Mail WV]])</f>
        <v>1</v>
      </c>
      <c r="H48" s="3">
        <f ca="1">COUNTIF(E:E,Tabel1[[#This Row],[Naam WV]])</f>
        <v>1</v>
      </c>
      <c r="I48" s="2" t="s">
        <v>315</v>
      </c>
      <c r="J48" s="2" t="s">
        <v>316</v>
      </c>
      <c r="K48" s="2" t="s">
        <v>95</v>
      </c>
      <c r="L48" s="2" t="str" cm="1">
        <f t="array" aca="1" ref="L48" ca="1">INDEX(INDIRECT("'"&amp;Meta!$B$1&amp;"'!N:N"),Tabel1[[#This Row],[Index]])</f>
        <v>Spoed Live EPD</v>
      </c>
      <c r="M48" s="2">
        <f ca="1">IFERROR(MATCH(Tabel1[[#This Row],[URA]],INDIRECT("'"&amp;Meta!$B$1&amp;"'!A:A"),0),"")</f>
        <v>48</v>
      </c>
      <c r="N48" s="39" cm="1">
        <f t="array" aca="1" ref="N48" ca="1">IFERROR(IF(Tabel1[[#This Row],[Maatwerk]]&gt;1,Tabel1[[#This Row],[Maatwerk]],IF(INDEX(INDIRECT("'"&amp;Meta!$B$1&amp;"'!C:C"),Tabel1[[#This Row],[Index]])=0,,INDEX(INDIRECT("'"&amp;Meta!$B$1&amp;"'!C:C"),Tabel1[[#This Row],[Index]]))),)</f>
        <v>45972</v>
      </c>
      <c r="O48" s="33" cm="1">
        <f t="array" aca="1" ref="O48" ca="1">IFERROR(IF(INDEX(INDIRECT("'"&amp;Meta!$B$1&amp;"'!f:f"),Tabel1[[#This Row],[Index]])=0,,INDEX(INDIRECT("'"&amp;Meta!$B$1&amp;"'!f:f"),Tabel1[[#This Row],[Index]])),)</f>
        <v>0</v>
      </c>
      <c r="P48" s="33" cm="1">
        <f t="array" aca="1" ref="P48" ca="1">IFERROR(IF(INDEX(INDIRECT("'"&amp;Meta!$B$1&amp;"'!D:D"),Tabel1[[#This Row],[Index]])=0,,INDEX(INDIRECT("'"&amp;Meta!$B$1&amp;"'!D:D"),Tabel1[[#This Row],[Index]])),)</f>
        <v>45981</v>
      </c>
      <c r="Q48" s="33" cm="1">
        <f t="array" aca="1" ref="Q48" ca="1">IFERROR(IF(INDEX(INDIRECT("'"&amp;Meta!$B$1&amp;"'!i:i"),Tabel1[[#This Row],[Index]])=0,,INDEX(INDIRECT("'"&amp;Meta!$B$1&amp;"'!i:i"),Tabel1[[#This Row],[Index]])),)</f>
        <v>46027</v>
      </c>
      <c r="R48" s="33" cm="1">
        <f t="array" aca="1" ref="R48" ca="1">IFERROR(IF(INDEX(INDIRECT("'"&amp;Meta!$B$1&amp;"'!j:j"),Tabel1[[#This Row],[Index]])=0,,INDEX(INDIRECT("'"&amp;Meta!$B$1&amp;"'!j:j"),Tabel1[[#This Row],[Index]])),)</f>
        <v>0</v>
      </c>
      <c r="S48" s="33" cm="1">
        <f t="array" aca="1" ref="S48" ca="1">IFERROR(IF(INDEX(INDIRECT("'"&amp;Meta!$B$1&amp;"'!k:k"),Tabel1[[#This Row],[Index]])=0,,INDEX(INDIRECT("'"&amp;Meta!$B$1&amp;"'!k:k"),Tabel1[[#This Row],[Index]])),)</f>
        <v>45532</v>
      </c>
      <c r="T48" s="40" cm="1">
        <f t="array" aca="1" ref="T48" ca="1">IFERROR(IF(INDEX(INDIRECT("'"&amp;Meta!$B$1&amp;"'!g:g"),Tabel1[[#This Row],[Index]])=0,,INDEX(INDIRECT("'"&amp;Meta!$B$1&amp;"'!g:g"),Tabel1[[#This Row],[Index]])),)</f>
        <v>0</v>
      </c>
      <c r="U48" s="44">
        <f ca="1">MAX(Tabel1[[#This Row],[Mail 1 VZVZ]:[Willen niet VZVZ]])</f>
        <v>46027</v>
      </c>
      <c r="V48" s="41" t="s">
        <v>2031</v>
      </c>
      <c r="W48" s="42">
        <f ca="1">IF(SUM(Tabel1[[#This Row],[Mail 1 VZVZ]:[Willen niet VZVZ]])=0,0,1)</f>
        <v>1</v>
      </c>
      <c r="X48" s="42">
        <f ca="1">IFERROR(IF(AND(Tabel1[[#This Row],[Gemigreerd VZVZ]]=0,Tabel1[[#This Row],[Getekend VZVZ]]&lt;&gt;0),TODAY()-Tabel1[[#This Row],[Getekend VZVZ]],0),0)</f>
        <v>0</v>
      </c>
      <c r="Y48" s="42">
        <f ca="1">IFERROR(IF(OR(Tabel1[[#This Row],[Mail 1 VZVZ]]=0,Tabel1[[#This Row],[Getekend VZVZ]]&lt;&gt;0),0,TODAY()-Tabel1[[#This Row],[Mail 1 VZVZ]]),0)</f>
        <v>0</v>
      </c>
      <c r="Z48" s="42">
        <f ca="1">IFERROR(IF(OR(Tabel1[[#This Row],[Mail 2 VZVZ]]=0,Tabel1[[#This Row],[Getekend VZVZ]]&lt;&gt;0),0,TODAY()-Tabel1[[#This Row],[Mail 2 VZVZ]]),0)</f>
        <v>0</v>
      </c>
      <c r="AA48" s="3">
        <v>1</v>
      </c>
      <c r="AB48" s="3">
        <f ca="1">IF(Tabel1[[#This Row],[Mail 1 VZVZ]]&lt;&gt;0,1,0)</f>
        <v>1</v>
      </c>
      <c r="AC48" s="3">
        <f ca="1">IF(Tabel1[[#This Row],[Mail 2 VZVZ]]&lt;&gt;0,1,0)</f>
        <v>1</v>
      </c>
      <c r="AD48" s="3">
        <f ca="1">IF(Tabel1[[#This Row],[Getekend VZVZ]]&lt;&gt;0,1,0)</f>
        <v>1</v>
      </c>
      <c r="AE48" s="3">
        <f ca="1">IF(Tabel1[[#This Row],[Gemigreerd VZVZ]]&lt;&gt;0,1,0)</f>
        <v>1</v>
      </c>
      <c r="AF48" s="3">
        <f ca="1">IF(Tabel1[[#This Row],[Willen niet VZVZ]]&lt;&gt;0,1,0)</f>
        <v>0</v>
      </c>
      <c r="AI48" s="2" t="b">
        <v>1</v>
      </c>
    </row>
    <row r="49" spans="1:35" ht="60" customHeight="1">
      <c r="A49" s="61">
        <v>89081</v>
      </c>
      <c r="B49" s="2" t="str" cm="1">
        <f t="array" aca="1" ref="B49" ca="1">INDEX(INDIRECT("'"&amp;Meta!$B$1&amp;"'!B:B"),Tabel1[[#This Row],[Index]])</f>
        <v>Diagnostisch Centrum Midden</v>
      </c>
      <c r="C49" s="2" t="s">
        <v>285</v>
      </c>
      <c r="D49" s="2" t="str" cm="1">
        <f t="array" aca="1" ref="D49" ca="1">INDEX(INDIRECT("'"&amp;Meta!$B$1&amp;"'!Q:Q"),Tabel1[[#This Row],[Index]])</f>
        <v>Apotheek</v>
      </c>
      <c r="E49" s="2" t="str" cm="1">
        <f t="array" aca="1" ref="E49" ca="1">INDEX(INDIRECT("'"&amp;Meta!$B$1&amp;"'!S:S"),Tabel1[[#This Row],[Index]])</f>
        <v>Sara van der Smit</v>
      </c>
      <c r="F49" s="2" t="str" cm="1">
        <f t="array" aca="1" ref="F49" ca="1">INDEX(INDIRECT("'"&amp;Meta!$B$1&amp;"'!T:T"),Tabel1[[#This Row],[Index]])</f>
        <v>sara.smit@voorbeeldzorg.nl</v>
      </c>
      <c r="G49" s="3">
        <f ca="1">COUNTIF(F:F,Tabel1[[#This Row],[Mail WV]])</f>
        <v>1</v>
      </c>
      <c r="H49" s="3">
        <f ca="1">COUNTIF(E:E,Tabel1[[#This Row],[Naam WV]])</f>
        <v>1</v>
      </c>
      <c r="I49" s="2" t="s">
        <v>321</v>
      </c>
      <c r="J49" s="2" t="s">
        <v>322</v>
      </c>
      <c r="K49" s="2" t="s">
        <v>95</v>
      </c>
      <c r="L49" s="2" t="str" cm="1">
        <f t="array" aca="1" ref="L49" ca="1">INDEX(INDIRECT("'"&amp;Meta!$B$1&amp;"'!N:N"),Tabel1[[#This Row],[Index]])</f>
        <v>Sanday voor de apotheek</v>
      </c>
      <c r="M49" s="2">
        <f ca="1">IFERROR(MATCH(Tabel1[[#This Row],[URA]],INDIRECT("'"&amp;Meta!$B$1&amp;"'!A:A"),0),"")</f>
        <v>49</v>
      </c>
      <c r="N49" s="39" cm="1">
        <f t="array" aca="1" ref="N49" ca="1">IFERROR(IF(Tabel1[[#This Row],[Maatwerk]]&gt;1,Tabel1[[#This Row],[Maatwerk]],IF(INDEX(INDIRECT("'"&amp;Meta!$B$1&amp;"'!C:C"),Tabel1[[#This Row],[Index]])=0,,INDEX(INDIRECT("'"&amp;Meta!$B$1&amp;"'!C:C"),Tabel1[[#This Row],[Index]]))),)</f>
        <v>46000</v>
      </c>
      <c r="O49" s="33" cm="1">
        <f t="array" aca="1" ref="O49" ca="1">IFERROR(IF(INDEX(INDIRECT("'"&amp;Meta!$B$1&amp;"'!f:f"),Tabel1[[#This Row],[Index]])=0,,INDEX(INDIRECT("'"&amp;Meta!$B$1&amp;"'!f:f"),Tabel1[[#This Row],[Index]])),)</f>
        <v>0</v>
      </c>
      <c r="P49" s="33" cm="1">
        <f t="array" aca="1" ref="P49" ca="1">IFERROR(IF(INDEX(INDIRECT("'"&amp;Meta!$B$1&amp;"'!D:D"),Tabel1[[#This Row],[Index]])=0,,INDEX(INDIRECT("'"&amp;Meta!$B$1&amp;"'!D:D"),Tabel1[[#This Row],[Index]])),)</f>
        <v>46007</v>
      </c>
      <c r="R49" s="33" cm="1">
        <f t="array" aca="1" ref="R49" ca="1">IFERROR(IF(INDEX(INDIRECT("'"&amp;Meta!$B$1&amp;"'!j:j"),Tabel1[[#This Row],[Index]])=0,,INDEX(INDIRECT("'"&amp;Meta!$B$1&amp;"'!j:j"),Tabel1[[#This Row],[Index]])),)</f>
        <v>0</v>
      </c>
      <c r="S49" s="33" cm="1">
        <f t="array" aca="1" ref="S49" ca="1">IFERROR(IF(INDEX(INDIRECT("'"&amp;Meta!$B$1&amp;"'!k:k"),Tabel1[[#This Row],[Index]])=0,,INDEX(INDIRECT("'"&amp;Meta!$B$1&amp;"'!k:k"),Tabel1[[#This Row],[Index]])),)</f>
        <v>46063</v>
      </c>
      <c r="T49" s="40" cm="1">
        <f t="array" aca="1" ref="T49" ca="1">IFERROR(IF(INDEX(INDIRECT("'"&amp;Meta!$B$1&amp;"'!g:g"),Tabel1[[#This Row],[Index]])=0,,INDEX(INDIRECT("'"&amp;Meta!$B$1&amp;"'!g:g"),Tabel1[[#This Row],[Index]])),)</f>
        <v>0</v>
      </c>
      <c r="U49" s="44">
        <f ca="1">MAX(Tabel1[[#This Row],[Mail 1 VZVZ]:[Willen niet VZVZ]])</f>
        <v>46063</v>
      </c>
      <c r="V49" s="41" t="s">
        <v>2034</v>
      </c>
      <c r="W49" s="42">
        <f ca="1">IF(SUM(Tabel1[[#This Row],[Mail 1 VZVZ]:[Willen niet VZVZ]])=0,0,1)</f>
        <v>1</v>
      </c>
      <c r="X49" s="42">
        <f ca="1">IFERROR(IF(AND(Tabel1[[#This Row],[Gemigreerd VZVZ]]=0,Tabel1[[#This Row],[Getekend VZVZ]]&lt;&gt;0),TODAY()-Tabel1[[#This Row],[Getekend VZVZ]],0),0)</f>
        <v>0</v>
      </c>
      <c r="Y49" s="42">
        <f ca="1">IFERROR(IF(OR(Tabel1[[#This Row],[Mail 1 VZVZ]]=0,Tabel1[[#This Row],[Getekend VZVZ]]&lt;&gt;0),0,TODAY()-Tabel1[[#This Row],[Mail 1 VZVZ]]),0)</f>
        <v>274</v>
      </c>
      <c r="Z49" s="42">
        <f ca="1">IFERROR(IF(OR(Tabel1[[#This Row],[Mail 2 VZVZ]]=0,Tabel1[[#This Row],[Getekend VZVZ]]&lt;&gt;0),0,TODAY()-Tabel1[[#This Row],[Mail 2 VZVZ]]),0)</f>
        <v>267</v>
      </c>
      <c r="AA49" s="3">
        <v>1</v>
      </c>
      <c r="AB49" s="3">
        <f ca="1">IF(Tabel1[[#This Row],[Mail 1 VZVZ]]&lt;&gt;0,1,0)</f>
        <v>1</v>
      </c>
      <c r="AC49" s="3">
        <f ca="1">IF(Tabel1[[#This Row],[Mail 2 VZVZ]]&lt;&gt;0,1,0)</f>
        <v>1</v>
      </c>
      <c r="AD49" s="3">
        <f>IF(Tabel1[[#This Row],[Getekend VZVZ]]&lt;&gt;0,1,0)</f>
        <v>0</v>
      </c>
      <c r="AE49" s="3">
        <f ca="1">IF(Tabel1[[#This Row],[Gemigreerd VZVZ]]&lt;&gt;0,1,0)</f>
        <v>1</v>
      </c>
      <c r="AF49" s="3">
        <f ca="1">IF(Tabel1[[#This Row],[Willen niet VZVZ]]&lt;&gt;0,1,0)</f>
        <v>0</v>
      </c>
      <c r="AG49" s="54">
        <v>46196</v>
      </c>
      <c r="AI49" s="2" t="b">
        <v>1</v>
      </c>
    </row>
  </sheetData>
  <phoneticPr fontId="2" type="noConversion"/>
  <conditionalFormatting sqref="A2:A49">
    <cfRule type="expression" dxfId="9" priority="1">
      <formula>MOD(ROW(),2)=0</formula>
    </cfRule>
  </conditionalFormatting>
  <conditionalFormatting sqref="A2:AJ71">
    <cfRule type="expression" dxfId="8" priority="127">
      <formula>$AI2=TRUE</formula>
    </cfRule>
    <cfRule type="expression" dxfId="7" priority="128">
      <formula>#REF!&gt;0</formula>
    </cfRule>
  </conditionalFormatting>
  <conditionalFormatting sqref="A1048146:AJ1048576">
    <cfRule type="expression" dxfId="6" priority="40">
      <formula>#REF!=TRUE</formula>
    </cfRule>
  </conditionalFormatting>
  <conditionalFormatting sqref="B2:AJ49">
    <cfRule type="expression" dxfId="5" priority="3">
      <formula>MOD(ROW(),2)=0</formula>
    </cfRule>
  </conditionalFormatting>
  <conditionalFormatting sqref="E1:E1048576">
    <cfRule type="duplicateValues" dxfId="4" priority="10"/>
  </conditionalFormatting>
  <conditionalFormatting sqref="F1:F1048576">
    <cfRule type="duplicateValues" dxfId="3" priority="102"/>
  </conditionalFormatting>
  <conditionalFormatting sqref="N1:R1 T1:U1 N2:U1048576">
    <cfRule type="cellIs" dxfId="2" priority="13" operator="equal">
      <formula>0</formula>
    </cfRule>
  </conditionalFormatting>
  <conditionalFormatting sqref="S2:S1048576">
    <cfRule type="cellIs" dxfId="1" priority="4" operator="greaterThan">
      <formula>0</formula>
    </cfRule>
  </conditionalFormatting>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57220-7C08-440D-B59D-69D23FAFCA7D}">
  <dimension ref="A1:G21"/>
  <sheetViews>
    <sheetView zoomScale="115" zoomScaleNormal="115" workbookViewId="0">
      <selection activeCell="A5" sqref="A5"/>
    </sheetView>
  </sheetViews>
  <sheetFormatPr baseColWidth="10" defaultColWidth="8.83203125" defaultRowHeight="15"/>
  <cols>
    <col min="1" max="1" width="15" style="21" bestFit="1" customWidth="1"/>
    <col min="2" max="2" width="12.83203125" style="21" bestFit="1" customWidth="1"/>
    <col min="3" max="3" width="14.1640625" style="21" bestFit="1" customWidth="1"/>
    <col min="4" max="4" width="15.83203125" style="21" bestFit="1" customWidth="1"/>
    <col min="5" max="6" width="13.6640625" style="21" bestFit="1" customWidth="1"/>
    <col min="7" max="7" width="13.33203125" style="21" bestFit="1" customWidth="1"/>
    <col min="8" max="9" width="8.83203125" style="21"/>
    <col min="10" max="10" width="12.5" style="21" bestFit="1" customWidth="1"/>
    <col min="11" max="16384" width="8.83203125" style="21"/>
  </cols>
  <sheetData>
    <row r="1" spans="1:7" ht="16">
      <c r="A1" s="20" t="s">
        <v>3</v>
      </c>
      <c r="B1" s="21" t="s">
        <v>1953</v>
      </c>
    </row>
    <row r="2" spans="1:7" ht="16">
      <c r="A2" s="20" t="s">
        <v>7</v>
      </c>
      <c r="B2" s="21" t="s">
        <v>1953</v>
      </c>
    </row>
    <row r="3" spans="1:7" ht="16">
      <c r="A3" s="20" t="s">
        <v>2</v>
      </c>
      <c r="B3" s="21" t="s">
        <v>1953</v>
      </c>
      <c r="C3"/>
      <c r="D3"/>
      <c r="E3"/>
      <c r="F3"/>
    </row>
    <row r="4" spans="1:7">
      <c r="A4"/>
      <c r="B4"/>
      <c r="C4"/>
      <c r="D4"/>
      <c r="E4"/>
      <c r="F4"/>
      <c r="G4"/>
    </row>
    <row r="5" spans="1:7" ht="16">
      <c r="A5" s="21" t="s">
        <v>1952</v>
      </c>
      <c r="B5" s="21" t="s">
        <v>2020</v>
      </c>
      <c r="C5" s="21" t="s">
        <v>13</v>
      </c>
      <c r="D5" s="21" t="s">
        <v>14</v>
      </c>
      <c r="E5"/>
      <c r="F5"/>
      <c r="G5"/>
    </row>
    <row r="6" spans="1:7">
      <c r="A6" s="21">
        <v>48</v>
      </c>
      <c r="B6" s="45">
        <v>38</v>
      </c>
      <c r="C6" s="21">
        <v>15</v>
      </c>
      <c r="D6" s="21">
        <v>12</v>
      </c>
      <c r="E6"/>
      <c r="F6"/>
      <c r="G6"/>
    </row>
    <row r="7" spans="1:7">
      <c r="A7"/>
      <c r="B7"/>
      <c r="C7"/>
      <c r="D7"/>
      <c r="E7"/>
      <c r="F7"/>
      <c r="G7"/>
    </row>
    <row r="8" spans="1:7">
      <c r="A8"/>
      <c r="B8"/>
      <c r="C8"/>
      <c r="D8"/>
      <c r="E8"/>
      <c r="F8"/>
      <c r="G8"/>
    </row>
    <row r="9" spans="1:7">
      <c r="A9"/>
      <c r="B9"/>
      <c r="C9"/>
      <c r="D9"/>
      <c r="E9"/>
      <c r="F9"/>
      <c r="G9"/>
    </row>
    <row r="10" spans="1:7">
      <c r="A10"/>
      <c r="B10"/>
      <c r="C10"/>
      <c r="D10"/>
      <c r="E10"/>
      <c r="F10"/>
      <c r="G10"/>
    </row>
    <row r="11" spans="1:7">
      <c r="A11"/>
      <c r="B11"/>
      <c r="C11"/>
      <c r="D11"/>
      <c r="E11"/>
      <c r="F11"/>
      <c r="G11"/>
    </row>
    <row r="12" spans="1:7">
      <c r="A12"/>
      <c r="B12"/>
      <c r="C12"/>
      <c r="D12"/>
      <c r="E12"/>
      <c r="F12"/>
      <c r="G12"/>
    </row>
    <row r="13" spans="1:7">
      <c r="A13"/>
      <c r="B13"/>
      <c r="C13"/>
      <c r="D13"/>
      <c r="E13"/>
      <c r="F13"/>
      <c r="G13"/>
    </row>
    <row r="14" spans="1:7">
      <c r="A14"/>
      <c r="B14"/>
      <c r="C14"/>
      <c r="D14"/>
      <c r="E14"/>
      <c r="F14"/>
      <c r="G14"/>
    </row>
    <row r="15" spans="1:7">
      <c r="A15"/>
      <c r="B15"/>
      <c r="C15"/>
      <c r="D15"/>
      <c r="E15"/>
      <c r="F15"/>
      <c r="G15"/>
    </row>
    <row r="16" spans="1:7">
      <c r="A16"/>
      <c r="B16"/>
      <c r="C16"/>
      <c r="D16"/>
      <c r="E16"/>
      <c r="F16"/>
      <c r="G16"/>
    </row>
    <row r="17" spans="1:7">
      <c r="A17"/>
      <c r="B17"/>
      <c r="C17"/>
      <c r="D17"/>
      <c r="E17"/>
      <c r="F17"/>
      <c r="G17"/>
    </row>
    <row r="18" spans="1:7">
      <c r="A18"/>
      <c r="B18"/>
      <c r="C18"/>
      <c r="D18"/>
      <c r="E18"/>
      <c r="F18"/>
      <c r="G18"/>
    </row>
    <row r="19" spans="1:7">
      <c r="A19"/>
      <c r="B19"/>
      <c r="C19"/>
      <c r="D19"/>
      <c r="E19"/>
      <c r="F19"/>
      <c r="G19"/>
    </row>
    <row r="20" spans="1:7">
      <c r="A20"/>
      <c r="B20"/>
      <c r="C20"/>
      <c r="D20"/>
      <c r="E20"/>
      <c r="F20"/>
      <c r="G20"/>
    </row>
    <row r="21" spans="1:7">
      <c r="A21"/>
      <c r="B21"/>
      <c r="C21"/>
      <c r="D21"/>
      <c r="E21"/>
      <c r="F21"/>
      <c r="G21"/>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9553-2E43-4DEE-8E6E-97A26002C782}">
  <dimension ref="A1:AA49"/>
  <sheetViews>
    <sheetView zoomScale="110" zoomScaleNormal="110" workbookViewId="0">
      <selection activeCell="B22" sqref="B22"/>
    </sheetView>
  </sheetViews>
  <sheetFormatPr baseColWidth="10" defaultColWidth="8.83203125" defaultRowHeight="15"/>
  <cols>
    <col min="1" max="1" width="6.5" style="46" bestFit="1" customWidth="1"/>
    <col min="2" max="2" width="51.83203125" style="46" bestFit="1" customWidth="1"/>
    <col min="3" max="4" width="10.1640625" style="47" bestFit="1" customWidth="1"/>
    <col min="5" max="5" width="13.33203125" style="47" bestFit="1" customWidth="1"/>
    <col min="6" max="6" width="16" style="47" bestFit="1" customWidth="1"/>
    <col min="7" max="7" width="18.83203125" style="46" bestFit="1" customWidth="1"/>
    <col min="8" max="8" width="17.5" style="46" bestFit="1" customWidth="1"/>
    <col min="9" max="9" width="13.6640625" style="46" bestFit="1" customWidth="1"/>
    <col min="10" max="10" width="21.33203125" style="47" bestFit="1" customWidth="1"/>
    <col min="11" max="11" width="12.5" style="46" customWidth="1"/>
    <col min="12" max="12" width="7.5" style="46" bestFit="1" customWidth="1"/>
    <col min="13" max="13" width="33.1640625" style="46" bestFit="1" customWidth="1"/>
    <col min="14" max="14" width="20.83203125" style="46" bestFit="1" customWidth="1"/>
    <col min="15" max="15" width="13.33203125" style="46" bestFit="1" customWidth="1"/>
    <col min="16" max="16" width="11.83203125" style="46" bestFit="1" customWidth="1"/>
    <col min="17" max="17" width="23.83203125" style="46" bestFit="1" customWidth="1"/>
    <col min="18" max="18" width="55.5" style="46" bestFit="1" customWidth="1"/>
    <col min="19" max="19" width="36.5" style="46" bestFit="1" customWidth="1"/>
    <col min="20" max="20" width="40.1640625" style="46" bestFit="1" customWidth="1"/>
    <col min="21" max="21" width="12.1640625" style="46" bestFit="1" customWidth="1"/>
    <col min="22" max="22" width="15.83203125" style="46" bestFit="1" customWidth="1"/>
    <col min="23" max="23" width="22.6640625" style="46" bestFit="1" customWidth="1"/>
    <col min="24" max="24" width="33.5" style="46" bestFit="1" customWidth="1"/>
    <col min="25" max="25" width="17" style="46" bestFit="1" customWidth="1"/>
    <col min="26" max="26" width="25.33203125" style="46" bestFit="1" customWidth="1"/>
    <col min="27" max="27" width="11.33203125" style="46" bestFit="1" customWidth="1"/>
    <col min="28" max="16384" width="8.83203125" style="46"/>
  </cols>
  <sheetData>
    <row r="1" spans="1:27" s="49" customFormat="1">
      <c r="A1" s="48" t="s">
        <v>0</v>
      </c>
      <c r="B1" s="48" t="s">
        <v>754</v>
      </c>
      <c r="C1" s="59" t="s">
        <v>8</v>
      </c>
      <c r="D1" s="59" t="s">
        <v>755</v>
      </c>
      <c r="E1" s="59" t="s">
        <v>756</v>
      </c>
      <c r="F1" s="59" t="s">
        <v>2014</v>
      </c>
      <c r="G1" s="48" t="s">
        <v>757</v>
      </c>
      <c r="H1" s="48" t="s">
        <v>758</v>
      </c>
      <c r="I1" s="48" t="s">
        <v>759</v>
      </c>
      <c r="J1" s="59" t="s">
        <v>1998</v>
      </c>
      <c r="K1" s="48" t="s">
        <v>760</v>
      </c>
      <c r="L1" s="48" t="s">
        <v>761</v>
      </c>
      <c r="M1" s="48" t="s">
        <v>762</v>
      </c>
      <c r="N1" s="48" t="s">
        <v>763</v>
      </c>
      <c r="O1" s="48" t="s">
        <v>764</v>
      </c>
      <c r="P1" s="48" t="s">
        <v>765</v>
      </c>
      <c r="Q1" s="48" t="s">
        <v>766</v>
      </c>
      <c r="R1" s="48" t="s">
        <v>1999</v>
      </c>
      <c r="S1" s="48" t="s">
        <v>767</v>
      </c>
      <c r="T1" s="48" t="s">
        <v>768</v>
      </c>
      <c r="U1" s="48" t="s">
        <v>769</v>
      </c>
      <c r="V1" s="48" t="s">
        <v>770</v>
      </c>
      <c r="W1" s="48" t="s">
        <v>771</v>
      </c>
      <c r="X1" s="48" t="s">
        <v>2021</v>
      </c>
      <c r="Y1" s="48" t="s">
        <v>2022</v>
      </c>
      <c r="Z1" s="48" t="s">
        <v>2023</v>
      </c>
      <c r="AA1" s="48" t="s">
        <v>773</v>
      </c>
    </row>
    <row r="2" spans="1:27" hidden="1">
      <c r="A2" s="57">
        <v>58105</v>
      </c>
      <c r="B2" s="57" t="s">
        <v>2036</v>
      </c>
      <c r="C2" s="58">
        <v>45916</v>
      </c>
      <c r="D2" s="58">
        <v>46154</v>
      </c>
      <c r="E2" s="58">
        <v>45982</v>
      </c>
      <c r="F2" s="57"/>
      <c r="G2" s="57"/>
      <c r="H2" s="57" t="s">
        <v>1914</v>
      </c>
      <c r="I2" s="58">
        <v>46184</v>
      </c>
      <c r="J2" s="57"/>
      <c r="K2" s="58"/>
      <c r="L2" s="57" t="s">
        <v>775</v>
      </c>
      <c r="M2" s="57" t="s">
        <v>96</v>
      </c>
      <c r="N2" s="57" t="s">
        <v>97</v>
      </c>
      <c r="O2" s="57" t="s">
        <v>2084</v>
      </c>
      <c r="P2" s="57" t="s">
        <v>778</v>
      </c>
      <c r="Q2" s="57" t="s">
        <v>17</v>
      </c>
      <c r="R2" s="57" t="s">
        <v>2036</v>
      </c>
      <c r="S2" s="57" t="s">
        <v>2085</v>
      </c>
      <c r="T2" s="57" t="s">
        <v>2086</v>
      </c>
      <c r="U2" s="57" t="s">
        <v>2087</v>
      </c>
      <c r="V2" s="57" t="s">
        <v>783</v>
      </c>
      <c r="W2" s="57" t="s">
        <v>1038</v>
      </c>
      <c r="X2" s="57" t="s">
        <v>2088</v>
      </c>
      <c r="Y2" s="57" t="s">
        <v>2089</v>
      </c>
      <c r="Z2" s="57" t="s">
        <v>18</v>
      </c>
      <c r="AA2" s="57" t="s">
        <v>2090</v>
      </c>
    </row>
    <row r="3" spans="1:27" hidden="1">
      <c r="A3" s="57">
        <v>70946</v>
      </c>
      <c r="B3" s="57" t="s">
        <v>2037</v>
      </c>
      <c r="C3" s="58">
        <v>45916</v>
      </c>
      <c r="D3" s="58">
        <v>46154</v>
      </c>
      <c r="E3" s="58">
        <v>45982</v>
      </c>
      <c r="F3" s="57"/>
      <c r="G3" s="57"/>
      <c r="H3" s="57" t="s">
        <v>1914</v>
      </c>
      <c r="I3" s="58">
        <v>46183</v>
      </c>
      <c r="J3" s="57"/>
      <c r="K3" s="58"/>
      <c r="L3" s="57" t="s">
        <v>775</v>
      </c>
      <c r="M3" s="57" t="s">
        <v>52</v>
      </c>
      <c r="N3" s="57" t="s">
        <v>53</v>
      </c>
      <c r="O3" s="57" t="s">
        <v>2091</v>
      </c>
      <c r="P3" s="57" t="s">
        <v>778</v>
      </c>
      <c r="Q3" s="57" t="s">
        <v>17</v>
      </c>
      <c r="R3" s="57" t="s">
        <v>2037</v>
      </c>
      <c r="S3" s="57" t="s">
        <v>2092</v>
      </c>
      <c r="T3" s="57" t="s">
        <v>2093</v>
      </c>
      <c r="U3" s="57" t="s">
        <v>2094</v>
      </c>
      <c r="V3" s="57" t="s">
        <v>823</v>
      </c>
      <c r="W3" s="57" t="s">
        <v>1038</v>
      </c>
      <c r="X3" s="57" t="s">
        <v>2095</v>
      </c>
      <c r="Y3" s="57" t="s">
        <v>2096</v>
      </c>
      <c r="Z3" s="57" t="s">
        <v>18</v>
      </c>
      <c r="AA3" s="57" t="s">
        <v>2097</v>
      </c>
    </row>
    <row r="4" spans="1:27">
      <c r="A4" s="57">
        <v>89544</v>
      </c>
      <c r="B4" s="57" t="s">
        <v>2038</v>
      </c>
      <c r="C4" s="57"/>
      <c r="D4" s="57"/>
      <c r="E4" s="57"/>
      <c r="F4" s="57"/>
      <c r="G4" s="57"/>
      <c r="H4" s="57" t="s">
        <v>2018</v>
      </c>
      <c r="I4" s="58"/>
      <c r="J4" s="57"/>
      <c r="K4" s="58"/>
      <c r="L4" s="57" t="s">
        <v>775</v>
      </c>
      <c r="M4" s="57" t="s">
        <v>96</v>
      </c>
      <c r="N4" s="57" t="s">
        <v>97</v>
      </c>
      <c r="O4" s="57" t="s">
        <v>2098</v>
      </c>
      <c r="P4" s="57" t="s">
        <v>778</v>
      </c>
      <c r="Q4" s="57" t="s">
        <v>17</v>
      </c>
      <c r="R4" s="57" t="s">
        <v>2038</v>
      </c>
      <c r="S4" s="57" t="s">
        <v>2099</v>
      </c>
      <c r="T4" s="57" t="s">
        <v>2100</v>
      </c>
      <c r="U4" s="57" t="s">
        <v>2101</v>
      </c>
      <c r="V4" s="57" t="s">
        <v>843</v>
      </c>
      <c r="W4" s="57" t="s">
        <v>1345</v>
      </c>
      <c r="X4" s="57" t="s">
        <v>2102</v>
      </c>
      <c r="Y4" s="57" t="s">
        <v>2103</v>
      </c>
      <c r="Z4" s="57" t="s">
        <v>18</v>
      </c>
      <c r="AA4" s="57" t="s">
        <v>2104</v>
      </c>
    </row>
    <row r="5" spans="1:27">
      <c r="A5" s="57">
        <v>90586</v>
      </c>
      <c r="B5" s="57" t="s">
        <v>2039</v>
      </c>
      <c r="C5" s="57"/>
      <c r="D5" s="57"/>
      <c r="E5" s="57"/>
      <c r="F5" s="57"/>
      <c r="G5" s="57"/>
      <c r="H5" s="57" t="s">
        <v>2018</v>
      </c>
      <c r="I5" s="58"/>
      <c r="J5" s="57"/>
      <c r="K5" s="58"/>
      <c r="L5" s="57" t="s">
        <v>775</v>
      </c>
      <c r="M5" s="57" t="s">
        <v>26</v>
      </c>
      <c r="N5" s="57" t="s">
        <v>27</v>
      </c>
      <c r="O5" s="57" t="s">
        <v>2105</v>
      </c>
      <c r="P5" s="57" t="s">
        <v>1044</v>
      </c>
      <c r="Q5" s="57" t="s">
        <v>17</v>
      </c>
      <c r="R5" s="57" t="s">
        <v>2039</v>
      </c>
      <c r="S5" s="57" t="s">
        <v>2106</v>
      </c>
      <c r="T5" s="57" t="s">
        <v>2107</v>
      </c>
      <c r="U5" s="57" t="s">
        <v>2108</v>
      </c>
      <c r="V5" s="57" t="s">
        <v>790</v>
      </c>
      <c r="W5" s="57" t="s">
        <v>1010</v>
      </c>
      <c r="X5" s="57" t="s">
        <v>2109</v>
      </c>
      <c r="Y5" s="57" t="s">
        <v>2110</v>
      </c>
      <c r="Z5" s="57" t="s">
        <v>57</v>
      </c>
      <c r="AA5" s="57" t="s">
        <v>2111</v>
      </c>
    </row>
    <row r="6" spans="1:27">
      <c r="A6" s="57">
        <v>90275</v>
      </c>
      <c r="B6" s="57" t="s">
        <v>2040</v>
      </c>
      <c r="C6" s="57"/>
      <c r="D6" s="57"/>
      <c r="E6" s="57"/>
      <c r="F6" s="57"/>
      <c r="G6" s="57"/>
      <c r="H6" s="57" t="s">
        <v>1914</v>
      </c>
      <c r="I6" s="58"/>
      <c r="J6" s="57"/>
      <c r="K6" s="58"/>
      <c r="L6" s="57" t="s">
        <v>775</v>
      </c>
      <c r="M6" s="57" t="s">
        <v>26</v>
      </c>
      <c r="N6" s="57" t="s">
        <v>27</v>
      </c>
      <c r="O6" s="57" t="s">
        <v>2112</v>
      </c>
      <c r="P6" s="57" t="s">
        <v>778</v>
      </c>
      <c r="Q6" s="57" t="s">
        <v>17</v>
      </c>
      <c r="R6" s="57" t="s">
        <v>2040</v>
      </c>
      <c r="S6" s="57" t="s">
        <v>2113</v>
      </c>
      <c r="T6" s="57" t="s">
        <v>2114</v>
      </c>
      <c r="U6" s="57" t="s">
        <v>2087</v>
      </c>
      <c r="V6" s="57" t="s">
        <v>843</v>
      </c>
      <c r="W6" s="57" t="s">
        <v>799</v>
      </c>
      <c r="X6" s="57" t="s">
        <v>2115</v>
      </c>
      <c r="Y6" s="57" t="s">
        <v>2116</v>
      </c>
      <c r="Z6" s="57" t="s">
        <v>57</v>
      </c>
      <c r="AA6" s="57"/>
    </row>
    <row r="7" spans="1:27">
      <c r="A7" s="57">
        <v>90314</v>
      </c>
      <c r="B7" s="57" t="s">
        <v>2041</v>
      </c>
      <c r="C7" s="57"/>
      <c r="D7" s="57"/>
      <c r="E7" s="57"/>
      <c r="F7" s="57"/>
      <c r="G7" s="57"/>
      <c r="H7" s="57" t="s">
        <v>2018</v>
      </c>
      <c r="I7" s="58"/>
      <c r="J7" s="57"/>
      <c r="K7" s="58"/>
      <c r="L7" s="57" t="s">
        <v>775</v>
      </c>
      <c r="M7" s="57" t="s">
        <v>26</v>
      </c>
      <c r="N7" s="57" t="s">
        <v>27</v>
      </c>
      <c r="O7" s="57" t="s">
        <v>2117</v>
      </c>
      <c r="P7" s="57" t="s">
        <v>778</v>
      </c>
      <c r="Q7" s="57" t="s">
        <v>17</v>
      </c>
      <c r="R7" s="57" t="s">
        <v>2041</v>
      </c>
      <c r="S7" s="57" t="s">
        <v>2118</v>
      </c>
      <c r="T7" s="57" t="s">
        <v>2119</v>
      </c>
      <c r="U7" s="57" t="s">
        <v>2087</v>
      </c>
      <c r="V7" s="57" t="s">
        <v>843</v>
      </c>
      <c r="W7" s="57" t="s">
        <v>1552</v>
      </c>
      <c r="X7" s="57" t="s">
        <v>2120</v>
      </c>
      <c r="Y7" s="57" t="s">
        <v>2121</v>
      </c>
      <c r="Z7" s="57" t="s">
        <v>57</v>
      </c>
      <c r="AA7" s="57"/>
    </row>
    <row r="8" spans="1:27" hidden="1">
      <c r="A8" s="57">
        <v>54196</v>
      </c>
      <c r="B8" s="57" t="s">
        <v>2042</v>
      </c>
      <c r="C8" s="58">
        <v>45916</v>
      </c>
      <c r="D8" s="58">
        <v>45925</v>
      </c>
      <c r="E8" s="58">
        <v>45982</v>
      </c>
      <c r="F8" s="57"/>
      <c r="G8" s="57"/>
      <c r="H8" s="57" t="s">
        <v>1914</v>
      </c>
      <c r="I8" s="58">
        <v>46163</v>
      </c>
      <c r="J8" s="57"/>
      <c r="K8" s="58"/>
      <c r="L8" s="57" t="s">
        <v>775</v>
      </c>
      <c r="M8" s="57" t="s">
        <v>52</v>
      </c>
      <c r="N8" s="57" t="s">
        <v>53</v>
      </c>
      <c r="O8" s="57" t="s">
        <v>2122</v>
      </c>
      <c r="P8" s="57" t="s">
        <v>778</v>
      </c>
      <c r="Q8" s="57" t="s">
        <v>17</v>
      </c>
      <c r="R8" s="57" t="s">
        <v>2042</v>
      </c>
      <c r="S8" s="57" t="s">
        <v>2123</v>
      </c>
      <c r="T8" s="57" t="s">
        <v>2124</v>
      </c>
      <c r="U8" s="57" t="s">
        <v>2125</v>
      </c>
      <c r="V8" s="57" t="s">
        <v>823</v>
      </c>
      <c r="W8" s="57" t="s">
        <v>940</v>
      </c>
      <c r="X8" s="57" t="s">
        <v>2126</v>
      </c>
      <c r="Y8" s="57" t="s">
        <v>2127</v>
      </c>
      <c r="Z8" s="57" t="s">
        <v>18</v>
      </c>
      <c r="AA8" s="57" t="s">
        <v>2128</v>
      </c>
    </row>
    <row r="9" spans="1:27">
      <c r="A9" s="57">
        <v>90325</v>
      </c>
      <c r="B9" s="57" t="s">
        <v>2043</v>
      </c>
      <c r="C9" s="57"/>
      <c r="D9" s="57"/>
      <c r="E9" s="57"/>
      <c r="F9" s="57"/>
      <c r="G9" s="57"/>
      <c r="H9" s="57" t="s">
        <v>2018</v>
      </c>
      <c r="I9" s="58"/>
      <c r="J9" s="57"/>
      <c r="K9" s="58"/>
      <c r="L9" s="57" t="s">
        <v>775</v>
      </c>
      <c r="M9" s="57" t="s">
        <v>26</v>
      </c>
      <c r="N9" s="57" t="s">
        <v>27</v>
      </c>
      <c r="O9" s="57" t="s">
        <v>2129</v>
      </c>
      <c r="P9" s="57" t="s">
        <v>778</v>
      </c>
      <c r="Q9" s="57" t="s">
        <v>17</v>
      </c>
      <c r="R9" s="57" t="s">
        <v>2043</v>
      </c>
      <c r="S9" s="57" t="s">
        <v>2130</v>
      </c>
      <c r="T9" s="57" t="s">
        <v>2131</v>
      </c>
      <c r="U9" s="57" t="s">
        <v>2101</v>
      </c>
      <c r="V9" s="57" t="s">
        <v>843</v>
      </c>
      <c r="W9" s="57" t="s">
        <v>2132</v>
      </c>
      <c r="X9" s="57" t="s">
        <v>2133</v>
      </c>
      <c r="Y9" s="57" t="s">
        <v>2134</v>
      </c>
      <c r="Z9" s="57" t="s">
        <v>57</v>
      </c>
      <c r="AA9" s="57" t="s">
        <v>2135</v>
      </c>
    </row>
    <row r="10" spans="1:27" hidden="1">
      <c r="A10" s="57">
        <v>29378</v>
      </c>
      <c r="B10" s="57" t="s">
        <v>2044</v>
      </c>
      <c r="C10" s="58">
        <v>46000</v>
      </c>
      <c r="D10" s="58">
        <v>46007</v>
      </c>
      <c r="E10" s="58">
        <v>46027</v>
      </c>
      <c r="F10" s="57"/>
      <c r="G10" s="57"/>
      <c r="H10" s="57" t="s">
        <v>1914</v>
      </c>
      <c r="I10" s="58">
        <v>46160</v>
      </c>
      <c r="J10" s="57"/>
      <c r="K10" s="58"/>
      <c r="L10" s="57" t="s">
        <v>775</v>
      </c>
      <c r="M10" s="57" t="s">
        <v>155</v>
      </c>
      <c r="N10" s="57" t="s">
        <v>280</v>
      </c>
      <c r="O10" s="57" t="s">
        <v>2136</v>
      </c>
      <c r="P10" s="57" t="s">
        <v>778</v>
      </c>
      <c r="Q10" s="57" t="s">
        <v>265</v>
      </c>
      <c r="R10" s="57" t="s">
        <v>2044</v>
      </c>
      <c r="S10" s="57" t="s">
        <v>2137</v>
      </c>
      <c r="T10" s="57" t="s">
        <v>2138</v>
      </c>
      <c r="U10" s="57" t="s">
        <v>2108</v>
      </c>
      <c r="V10" s="57"/>
      <c r="W10" s="57" t="s">
        <v>2139</v>
      </c>
      <c r="X10" s="57" t="s">
        <v>2140</v>
      </c>
      <c r="Y10" s="57" t="s">
        <v>2141</v>
      </c>
      <c r="Z10" s="57" t="s">
        <v>325</v>
      </c>
      <c r="AA10" s="57" t="s">
        <v>2142</v>
      </c>
    </row>
    <row r="11" spans="1:27">
      <c r="A11" s="57">
        <v>23460</v>
      </c>
      <c r="B11" s="57" t="s">
        <v>2045</v>
      </c>
      <c r="C11" s="58">
        <v>46147</v>
      </c>
      <c r="D11" s="58">
        <v>46154</v>
      </c>
      <c r="E11" s="57"/>
      <c r="F11" s="58">
        <v>46056</v>
      </c>
      <c r="G11" s="57"/>
      <c r="H11" s="57" t="s">
        <v>2018</v>
      </c>
      <c r="I11" s="58"/>
      <c r="J11" s="57"/>
      <c r="K11" s="58"/>
      <c r="L11" s="57" t="s">
        <v>775</v>
      </c>
      <c r="M11" s="57" t="s">
        <v>776</v>
      </c>
      <c r="N11" s="57" t="s">
        <v>1883</v>
      </c>
      <c r="O11" s="57" t="s">
        <v>2143</v>
      </c>
      <c r="P11" s="57" t="s">
        <v>778</v>
      </c>
      <c r="Q11" s="57" t="s">
        <v>265</v>
      </c>
      <c r="R11" s="57" t="s">
        <v>2045</v>
      </c>
      <c r="S11" s="57" t="s">
        <v>2144</v>
      </c>
      <c r="T11" s="57" t="s">
        <v>2145</v>
      </c>
      <c r="U11" s="57" t="s">
        <v>2108</v>
      </c>
      <c r="V11" s="57" t="s">
        <v>872</v>
      </c>
      <c r="W11" s="57" t="s">
        <v>799</v>
      </c>
      <c r="X11" s="57" t="s">
        <v>2146</v>
      </c>
      <c r="Y11" s="57" t="s">
        <v>2147</v>
      </c>
      <c r="Z11" s="57" t="s">
        <v>18</v>
      </c>
      <c r="AA11" s="57" t="s">
        <v>2148</v>
      </c>
    </row>
    <row r="12" spans="1:27">
      <c r="A12" s="57">
        <v>19962</v>
      </c>
      <c r="B12" s="57" t="s">
        <v>2046</v>
      </c>
      <c r="C12" s="58">
        <v>46000</v>
      </c>
      <c r="D12" s="58">
        <v>46007</v>
      </c>
      <c r="E12" s="58">
        <v>46027</v>
      </c>
      <c r="F12" s="57"/>
      <c r="G12" s="57"/>
      <c r="H12" s="57" t="s">
        <v>1914</v>
      </c>
      <c r="I12" s="58"/>
      <c r="J12" s="57"/>
      <c r="K12" s="58"/>
      <c r="L12" s="57" t="s">
        <v>775</v>
      </c>
      <c r="M12" s="57" t="s">
        <v>155</v>
      </c>
      <c r="N12" s="57" t="s">
        <v>280</v>
      </c>
      <c r="O12" s="57" t="s">
        <v>2149</v>
      </c>
      <c r="P12" s="57" t="s">
        <v>778</v>
      </c>
      <c r="Q12" s="57" t="s">
        <v>265</v>
      </c>
      <c r="R12" s="57" t="s">
        <v>2046</v>
      </c>
      <c r="S12" s="57" t="s">
        <v>2150</v>
      </c>
      <c r="T12" s="57" t="s">
        <v>2151</v>
      </c>
      <c r="U12" s="57" t="s">
        <v>2094</v>
      </c>
      <c r="V12" s="57" t="s">
        <v>872</v>
      </c>
      <c r="W12" s="57" t="s">
        <v>799</v>
      </c>
      <c r="X12" s="57" t="s">
        <v>2152</v>
      </c>
      <c r="Y12" s="57" t="s">
        <v>2153</v>
      </c>
      <c r="Z12" s="57" t="s">
        <v>95</v>
      </c>
      <c r="AA12" s="57" t="s">
        <v>2154</v>
      </c>
    </row>
    <row r="13" spans="1:27" hidden="1">
      <c r="A13" s="57">
        <v>78984</v>
      </c>
      <c r="B13" s="57" t="s">
        <v>2047</v>
      </c>
      <c r="C13" s="58">
        <v>45916</v>
      </c>
      <c r="D13" s="58">
        <v>46154</v>
      </c>
      <c r="E13" s="58">
        <v>45982</v>
      </c>
      <c r="F13" s="57"/>
      <c r="G13" s="57"/>
      <c r="H13" s="57" t="s">
        <v>2018</v>
      </c>
      <c r="I13" s="58">
        <v>46149</v>
      </c>
      <c r="J13" s="57"/>
      <c r="K13" s="58"/>
      <c r="L13" s="57" t="s">
        <v>775</v>
      </c>
      <c r="M13" s="57" t="s">
        <v>776</v>
      </c>
      <c r="N13" s="57" t="s">
        <v>777</v>
      </c>
      <c r="O13" s="57" t="s">
        <v>2155</v>
      </c>
      <c r="P13" s="57" t="s">
        <v>778</v>
      </c>
      <c r="Q13" s="57" t="s">
        <v>17</v>
      </c>
      <c r="R13" s="57" t="s">
        <v>2047</v>
      </c>
      <c r="S13" s="57" t="s">
        <v>2156</v>
      </c>
      <c r="T13" s="57" t="s">
        <v>2157</v>
      </c>
      <c r="U13" s="57" t="s">
        <v>2094</v>
      </c>
      <c r="V13" s="57"/>
      <c r="W13" s="57" t="s">
        <v>1015</v>
      </c>
      <c r="X13" s="57" t="s">
        <v>2158</v>
      </c>
      <c r="Y13" s="57" t="s">
        <v>2159</v>
      </c>
      <c r="Z13" s="57" t="s">
        <v>18</v>
      </c>
      <c r="AA13" s="57" t="s">
        <v>2160</v>
      </c>
    </row>
    <row r="14" spans="1:27" hidden="1">
      <c r="A14" s="57">
        <v>79018</v>
      </c>
      <c r="B14" s="57" t="s">
        <v>2048</v>
      </c>
      <c r="C14" s="58">
        <v>45916</v>
      </c>
      <c r="D14" s="58">
        <v>45925</v>
      </c>
      <c r="E14" s="58">
        <v>45982</v>
      </c>
      <c r="F14" s="57"/>
      <c r="G14" s="57"/>
      <c r="H14" s="57" t="s">
        <v>2018</v>
      </c>
      <c r="I14" s="58">
        <v>46147</v>
      </c>
      <c r="J14" s="57"/>
      <c r="K14" s="58"/>
      <c r="L14" s="57" t="s">
        <v>775</v>
      </c>
      <c r="M14" s="57" t="s">
        <v>776</v>
      </c>
      <c r="N14" s="57" t="s">
        <v>777</v>
      </c>
      <c r="O14" s="57" t="s">
        <v>2161</v>
      </c>
      <c r="P14" s="57" t="s">
        <v>778</v>
      </c>
      <c r="Q14" s="57" t="s">
        <v>17</v>
      </c>
      <c r="R14" s="57" t="s">
        <v>2048</v>
      </c>
      <c r="S14" s="57" t="s">
        <v>2162</v>
      </c>
      <c r="T14" s="57" t="s">
        <v>2163</v>
      </c>
      <c r="U14" s="57" t="s">
        <v>2101</v>
      </c>
      <c r="V14" s="57" t="s">
        <v>783</v>
      </c>
      <c r="W14" s="57" t="s">
        <v>940</v>
      </c>
      <c r="X14" s="57" t="s">
        <v>2164</v>
      </c>
      <c r="Y14" s="57" t="s">
        <v>2165</v>
      </c>
      <c r="Z14" s="57" t="s">
        <v>18</v>
      </c>
      <c r="AA14" s="57" t="s">
        <v>2166</v>
      </c>
    </row>
    <row r="15" spans="1:27" hidden="1">
      <c r="A15" s="57">
        <v>76532</v>
      </c>
      <c r="B15" s="57" t="s">
        <v>2049</v>
      </c>
      <c r="C15" s="58">
        <v>46091</v>
      </c>
      <c r="D15" s="58">
        <v>46100</v>
      </c>
      <c r="E15" s="57"/>
      <c r="F15" s="57"/>
      <c r="G15" s="57"/>
      <c r="H15" s="57" t="s">
        <v>2018</v>
      </c>
      <c r="I15" s="58">
        <v>46141</v>
      </c>
      <c r="J15" s="57"/>
      <c r="K15" s="58">
        <v>45532</v>
      </c>
      <c r="L15" s="57" t="s">
        <v>775</v>
      </c>
      <c r="M15" s="57" t="s">
        <v>19</v>
      </c>
      <c r="N15" s="57" t="s">
        <v>20</v>
      </c>
      <c r="O15" s="57" t="s">
        <v>2167</v>
      </c>
      <c r="P15" s="57" t="s">
        <v>778</v>
      </c>
      <c r="Q15" s="57" t="s">
        <v>1746</v>
      </c>
      <c r="R15" s="57" t="s">
        <v>2049</v>
      </c>
      <c r="S15" s="57" t="s">
        <v>2168</v>
      </c>
      <c r="T15" s="57" t="s">
        <v>2169</v>
      </c>
      <c r="U15" s="57" t="s">
        <v>2125</v>
      </c>
      <c r="V15" s="57" t="s">
        <v>783</v>
      </c>
      <c r="W15" s="57" t="s">
        <v>1552</v>
      </c>
      <c r="X15" s="57" t="s">
        <v>2170</v>
      </c>
      <c r="Y15" s="57" t="s">
        <v>2171</v>
      </c>
      <c r="Z15" s="57" t="s">
        <v>18</v>
      </c>
      <c r="AA15" s="57" t="s">
        <v>2172</v>
      </c>
    </row>
    <row r="16" spans="1:27">
      <c r="A16" s="57">
        <v>20830</v>
      </c>
      <c r="B16" s="57" t="s">
        <v>2050</v>
      </c>
      <c r="C16" s="57"/>
      <c r="D16" s="57"/>
      <c r="E16" s="57"/>
      <c r="F16" s="58">
        <v>46056</v>
      </c>
      <c r="G16" s="57"/>
      <c r="H16" s="57" t="s">
        <v>1914</v>
      </c>
      <c r="I16" s="58"/>
      <c r="J16" s="58"/>
      <c r="K16" s="58"/>
      <c r="L16" s="57" t="s">
        <v>775</v>
      </c>
      <c r="M16" s="57" t="s">
        <v>52</v>
      </c>
      <c r="N16" s="57" t="s">
        <v>266</v>
      </c>
      <c r="O16" s="57" t="s">
        <v>2173</v>
      </c>
      <c r="P16" s="57" t="s">
        <v>778</v>
      </c>
      <c r="Q16" s="57" t="s">
        <v>265</v>
      </c>
      <c r="R16" s="57" t="s">
        <v>2050</v>
      </c>
      <c r="S16" s="57" t="s">
        <v>2174</v>
      </c>
      <c r="T16" s="57" t="s">
        <v>2175</v>
      </c>
      <c r="U16" s="57" t="s">
        <v>2108</v>
      </c>
      <c r="V16" s="57" t="s">
        <v>790</v>
      </c>
      <c r="W16" s="57" t="s">
        <v>940</v>
      </c>
      <c r="X16" s="57" t="s">
        <v>2176</v>
      </c>
      <c r="Y16" s="57" t="s">
        <v>2177</v>
      </c>
      <c r="Z16" s="57" t="s">
        <v>18</v>
      </c>
      <c r="AA16" s="57" t="s">
        <v>2178</v>
      </c>
    </row>
    <row r="17" spans="1:27">
      <c r="A17" s="57">
        <v>20990</v>
      </c>
      <c r="B17" s="57" t="s">
        <v>2051</v>
      </c>
      <c r="C17" s="57"/>
      <c r="D17" s="57"/>
      <c r="E17" s="57"/>
      <c r="F17" s="58">
        <v>46056</v>
      </c>
      <c r="G17" s="57"/>
      <c r="H17" s="57" t="s">
        <v>1914</v>
      </c>
      <c r="I17" s="58"/>
      <c r="J17" s="58"/>
      <c r="K17" s="58"/>
      <c r="L17" s="57" t="s">
        <v>775</v>
      </c>
      <c r="M17" s="57" t="s">
        <v>52</v>
      </c>
      <c r="N17" s="57" t="s">
        <v>266</v>
      </c>
      <c r="O17" s="57" t="s">
        <v>2179</v>
      </c>
      <c r="P17" s="57" t="s">
        <v>778</v>
      </c>
      <c r="Q17" s="57" t="s">
        <v>265</v>
      </c>
      <c r="R17" s="57" t="s">
        <v>2051</v>
      </c>
      <c r="S17" s="57" t="s">
        <v>2174</v>
      </c>
      <c r="T17" s="57" t="s">
        <v>2175</v>
      </c>
      <c r="U17" s="57" t="s">
        <v>2108</v>
      </c>
      <c r="V17" s="57" t="s">
        <v>790</v>
      </c>
      <c r="W17" s="57" t="s">
        <v>940</v>
      </c>
      <c r="X17" s="57" t="s">
        <v>2180</v>
      </c>
      <c r="Y17" s="57" t="s">
        <v>2181</v>
      </c>
      <c r="Z17" s="57" t="s">
        <v>18</v>
      </c>
      <c r="AA17" s="57" t="s">
        <v>2182</v>
      </c>
    </row>
    <row r="18" spans="1:27">
      <c r="A18" s="57">
        <v>21007</v>
      </c>
      <c r="B18" s="57" t="s">
        <v>2052</v>
      </c>
      <c r="C18" s="57"/>
      <c r="D18" s="57"/>
      <c r="E18" s="57"/>
      <c r="F18" s="58">
        <v>46056</v>
      </c>
      <c r="G18" s="57"/>
      <c r="H18" s="57" t="s">
        <v>1914</v>
      </c>
      <c r="I18" s="58"/>
      <c r="J18" s="58"/>
      <c r="K18" s="58"/>
      <c r="L18" s="57" t="s">
        <v>775</v>
      </c>
      <c r="M18" s="57" t="s">
        <v>52</v>
      </c>
      <c r="N18" s="57" t="s">
        <v>266</v>
      </c>
      <c r="O18" s="57" t="s">
        <v>2183</v>
      </c>
      <c r="P18" s="57" t="s">
        <v>778</v>
      </c>
      <c r="Q18" s="57" t="s">
        <v>265</v>
      </c>
      <c r="R18" s="57" t="s">
        <v>2052</v>
      </c>
      <c r="S18" s="57" t="s">
        <v>2174</v>
      </c>
      <c r="T18" s="57" t="s">
        <v>2175</v>
      </c>
      <c r="U18" s="57" t="s">
        <v>2108</v>
      </c>
      <c r="V18" s="57" t="s">
        <v>790</v>
      </c>
      <c r="W18" s="57" t="s">
        <v>940</v>
      </c>
      <c r="X18" s="57" t="s">
        <v>2184</v>
      </c>
      <c r="Y18" s="57" t="s">
        <v>2185</v>
      </c>
      <c r="Z18" s="57" t="s">
        <v>18</v>
      </c>
      <c r="AA18" s="57" t="s">
        <v>2186</v>
      </c>
    </row>
    <row r="19" spans="1:27">
      <c r="A19" s="57">
        <v>90517</v>
      </c>
      <c r="B19" s="57" t="s">
        <v>2053</v>
      </c>
      <c r="C19" s="57"/>
      <c r="D19" s="57"/>
      <c r="E19" s="57"/>
      <c r="F19" s="57"/>
      <c r="G19" s="57"/>
      <c r="H19" s="57" t="s">
        <v>1914</v>
      </c>
      <c r="I19" s="58"/>
      <c r="J19" s="57"/>
      <c r="K19" s="58"/>
      <c r="L19" s="57" t="s">
        <v>775</v>
      </c>
      <c r="M19" s="57" t="s">
        <v>26</v>
      </c>
      <c r="N19" s="57" t="s">
        <v>27</v>
      </c>
      <c r="O19" s="57" t="s">
        <v>2187</v>
      </c>
      <c r="P19" s="57" t="s">
        <v>778</v>
      </c>
      <c r="Q19" s="57" t="s">
        <v>17</v>
      </c>
      <c r="R19" s="57" t="s">
        <v>2053</v>
      </c>
      <c r="S19" s="57" t="s">
        <v>2188</v>
      </c>
      <c r="T19" s="57" t="s">
        <v>2114</v>
      </c>
      <c r="U19" s="57" t="s">
        <v>2087</v>
      </c>
      <c r="V19" s="57" t="s">
        <v>790</v>
      </c>
      <c r="W19" s="57" t="s">
        <v>799</v>
      </c>
      <c r="X19" s="57" t="s">
        <v>2189</v>
      </c>
      <c r="Y19" s="57" t="s">
        <v>2190</v>
      </c>
      <c r="Z19" s="57" t="s">
        <v>57</v>
      </c>
      <c r="AA19" s="57" t="s">
        <v>2191</v>
      </c>
    </row>
    <row r="20" spans="1:27">
      <c r="A20" s="57">
        <v>61297</v>
      </c>
      <c r="B20" s="57" t="s">
        <v>2054</v>
      </c>
      <c r="C20" s="58">
        <v>46119</v>
      </c>
      <c r="D20" s="58">
        <v>46128</v>
      </c>
      <c r="E20" s="57"/>
      <c r="F20" s="58">
        <v>46056</v>
      </c>
      <c r="G20" s="57"/>
      <c r="H20" s="57" t="s">
        <v>2018</v>
      </c>
      <c r="I20" s="58"/>
      <c r="J20" s="57"/>
      <c r="K20" s="58"/>
      <c r="L20" s="57" t="s">
        <v>775</v>
      </c>
      <c r="M20" s="57" t="s">
        <v>155</v>
      </c>
      <c r="N20" s="57" t="s">
        <v>280</v>
      </c>
      <c r="O20" s="57" t="s">
        <v>2192</v>
      </c>
      <c r="P20" s="57" t="s">
        <v>778</v>
      </c>
      <c r="Q20" s="57" t="s">
        <v>265</v>
      </c>
      <c r="R20" s="57" t="s">
        <v>2054</v>
      </c>
      <c r="S20" s="57" t="s">
        <v>2193</v>
      </c>
      <c r="T20" s="57" t="s">
        <v>2194</v>
      </c>
      <c r="U20" s="57" t="s">
        <v>2108</v>
      </c>
      <c r="V20" s="57" t="s">
        <v>783</v>
      </c>
      <c r="W20" s="57" t="s">
        <v>1010</v>
      </c>
      <c r="X20" s="57" t="s">
        <v>2195</v>
      </c>
      <c r="Y20" s="57" t="s">
        <v>2196</v>
      </c>
      <c r="Z20" s="57" t="s">
        <v>312</v>
      </c>
      <c r="AA20" s="57" t="s">
        <v>2197</v>
      </c>
    </row>
    <row r="21" spans="1:27" hidden="1">
      <c r="A21" s="57">
        <v>20035</v>
      </c>
      <c r="B21" s="57" t="s">
        <v>2055</v>
      </c>
      <c r="C21" s="58">
        <v>45916</v>
      </c>
      <c r="D21" s="58">
        <v>46126</v>
      </c>
      <c r="E21" s="58">
        <v>45982</v>
      </c>
      <c r="F21" s="57"/>
      <c r="G21" s="57"/>
      <c r="H21" s="57" t="s">
        <v>1914</v>
      </c>
      <c r="I21" s="58">
        <v>46127</v>
      </c>
      <c r="J21" s="57"/>
      <c r="K21" s="58">
        <v>46146</v>
      </c>
      <c r="L21" s="57" t="s">
        <v>775</v>
      </c>
      <c r="M21" s="57" t="s">
        <v>155</v>
      </c>
      <c r="N21" s="57" t="s">
        <v>280</v>
      </c>
      <c r="O21" s="57" t="s">
        <v>2198</v>
      </c>
      <c r="P21" s="57" t="s">
        <v>778</v>
      </c>
      <c r="Q21" s="57" t="s">
        <v>265</v>
      </c>
      <c r="R21" s="57" t="s">
        <v>2055</v>
      </c>
      <c r="S21" s="57" t="s">
        <v>2199</v>
      </c>
      <c r="T21" s="57" t="s">
        <v>2200</v>
      </c>
      <c r="U21" s="57" t="s">
        <v>2201</v>
      </c>
      <c r="V21" s="57" t="s">
        <v>790</v>
      </c>
      <c r="W21" s="57" t="s">
        <v>2202</v>
      </c>
      <c r="X21" s="57" t="s">
        <v>2203</v>
      </c>
      <c r="Y21" s="57" t="s">
        <v>2204</v>
      </c>
      <c r="Z21" s="57" t="s">
        <v>18</v>
      </c>
      <c r="AA21" s="57" t="s">
        <v>2205</v>
      </c>
    </row>
    <row r="22" spans="1:27">
      <c r="A22" s="57">
        <v>29495</v>
      </c>
      <c r="B22" s="57" t="s">
        <v>2056</v>
      </c>
      <c r="C22" s="57"/>
      <c r="D22" s="57"/>
      <c r="E22" s="57"/>
      <c r="F22" s="58">
        <v>46111</v>
      </c>
      <c r="G22" s="57"/>
      <c r="H22" s="57" t="s">
        <v>1914</v>
      </c>
      <c r="I22" s="58"/>
      <c r="J22" s="58"/>
      <c r="K22" s="58"/>
      <c r="L22" s="57" t="s">
        <v>775</v>
      </c>
      <c r="M22" s="57" t="s">
        <v>155</v>
      </c>
      <c r="N22" s="57" t="s">
        <v>280</v>
      </c>
      <c r="O22" s="57" t="s">
        <v>2206</v>
      </c>
      <c r="P22" s="57" t="s">
        <v>778</v>
      </c>
      <c r="Q22" s="57" t="s">
        <v>265</v>
      </c>
      <c r="R22" s="57" t="s">
        <v>2056</v>
      </c>
      <c r="S22" s="57" t="s">
        <v>2207</v>
      </c>
      <c r="T22" s="57" t="s">
        <v>2208</v>
      </c>
      <c r="U22" s="57" t="s">
        <v>2209</v>
      </c>
      <c r="V22" s="57"/>
      <c r="W22" s="57" t="s">
        <v>1038</v>
      </c>
      <c r="X22" s="57" t="s">
        <v>2210</v>
      </c>
      <c r="Y22" s="57" t="s">
        <v>2211</v>
      </c>
      <c r="Z22" s="57" t="s">
        <v>18</v>
      </c>
      <c r="AA22" s="57" t="s">
        <v>2212</v>
      </c>
    </row>
    <row r="23" spans="1:27">
      <c r="A23" s="57">
        <v>60408</v>
      </c>
      <c r="B23" s="57" t="s">
        <v>2057</v>
      </c>
      <c r="C23" s="57"/>
      <c r="D23" s="57"/>
      <c r="E23" s="57"/>
      <c r="F23" s="58">
        <v>46111</v>
      </c>
      <c r="G23" s="57"/>
      <c r="H23" s="57" t="s">
        <v>1914</v>
      </c>
      <c r="I23" s="58"/>
      <c r="J23" s="58"/>
      <c r="K23" s="58"/>
      <c r="L23" s="57" t="s">
        <v>775</v>
      </c>
      <c r="M23" s="57" t="s">
        <v>155</v>
      </c>
      <c r="N23" s="57" t="s">
        <v>280</v>
      </c>
      <c r="O23" s="57" t="s">
        <v>2213</v>
      </c>
      <c r="P23" s="57" t="s">
        <v>778</v>
      </c>
      <c r="Q23" s="57" t="s">
        <v>265</v>
      </c>
      <c r="R23" s="57" t="s">
        <v>2057</v>
      </c>
      <c r="S23" s="57" t="s">
        <v>2207</v>
      </c>
      <c r="T23" s="57" t="s">
        <v>2208</v>
      </c>
      <c r="U23" s="57" t="s">
        <v>2209</v>
      </c>
      <c r="V23" s="57"/>
      <c r="W23" s="57" t="s">
        <v>1038</v>
      </c>
      <c r="X23" s="57" t="s">
        <v>2214</v>
      </c>
      <c r="Y23" s="57" t="s">
        <v>2215</v>
      </c>
      <c r="Z23" s="57" t="s">
        <v>18</v>
      </c>
      <c r="AA23" s="57" t="s">
        <v>2216</v>
      </c>
    </row>
    <row r="24" spans="1:27">
      <c r="A24" s="57">
        <v>25376</v>
      </c>
      <c r="B24" s="57" t="s">
        <v>2058</v>
      </c>
      <c r="C24" s="57"/>
      <c r="D24" s="57"/>
      <c r="E24" s="57"/>
      <c r="F24" s="58">
        <v>46056</v>
      </c>
      <c r="G24" s="57"/>
      <c r="H24" s="57" t="s">
        <v>1914</v>
      </c>
      <c r="I24" s="58"/>
      <c r="J24" s="58"/>
      <c r="K24" s="58"/>
      <c r="L24" s="57" t="s">
        <v>775</v>
      </c>
      <c r="M24" s="57" t="s">
        <v>155</v>
      </c>
      <c r="N24" s="57" t="s">
        <v>280</v>
      </c>
      <c r="O24" s="57" t="s">
        <v>2217</v>
      </c>
      <c r="P24" s="57" t="s">
        <v>778</v>
      </c>
      <c r="Q24" s="57" t="s">
        <v>265</v>
      </c>
      <c r="R24" s="57" t="s">
        <v>2058</v>
      </c>
      <c r="S24" s="57" t="s">
        <v>2218</v>
      </c>
      <c r="T24" s="57" t="s">
        <v>2219</v>
      </c>
      <c r="U24" s="57" t="s">
        <v>2094</v>
      </c>
      <c r="V24" s="57"/>
      <c r="W24" s="57" t="s">
        <v>2132</v>
      </c>
      <c r="X24" s="57" t="s">
        <v>2220</v>
      </c>
      <c r="Y24" s="57" t="s">
        <v>2221</v>
      </c>
      <c r="Z24" s="57" t="s">
        <v>18</v>
      </c>
      <c r="AA24" s="57" t="s">
        <v>2222</v>
      </c>
    </row>
    <row r="25" spans="1:27">
      <c r="A25" s="57">
        <v>26913</v>
      </c>
      <c r="B25" s="57" t="s">
        <v>2059</v>
      </c>
      <c r="C25" s="57"/>
      <c r="D25" s="57"/>
      <c r="E25" s="57"/>
      <c r="F25" s="58">
        <v>46056</v>
      </c>
      <c r="G25" s="57"/>
      <c r="H25" s="57" t="s">
        <v>1914</v>
      </c>
      <c r="I25" s="58"/>
      <c r="J25" s="58"/>
      <c r="K25" s="58"/>
      <c r="L25" s="57" t="s">
        <v>775</v>
      </c>
      <c r="M25" s="57" t="s">
        <v>155</v>
      </c>
      <c r="N25" s="57" t="s">
        <v>280</v>
      </c>
      <c r="O25" s="57" t="s">
        <v>2223</v>
      </c>
      <c r="P25" s="57" t="s">
        <v>778</v>
      </c>
      <c r="Q25" s="57" t="s">
        <v>265</v>
      </c>
      <c r="R25" s="57" t="s">
        <v>2059</v>
      </c>
      <c r="S25" s="57" t="s">
        <v>2224</v>
      </c>
      <c r="T25" s="57" t="s">
        <v>2225</v>
      </c>
      <c r="U25" s="57" t="s">
        <v>2101</v>
      </c>
      <c r="V25" s="57" t="s">
        <v>823</v>
      </c>
      <c r="W25" s="57" t="s">
        <v>2226</v>
      </c>
      <c r="X25" s="57" t="s">
        <v>2227</v>
      </c>
      <c r="Y25" s="57" t="s">
        <v>2228</v>
      </c>
      <c r="Z25" s="57" t="s">
        <v>18</v>
      </c>
      <c r="AA25" s="57" t="s">
        <v>2229</v>
      </c>
    </row>
    <row r="26" spans="1:27">
      <c r="A26" s="57">
        <v>90281</v>
      </c>
      <c r="B26" s="57" t="s">
        <v>2060</v>
      </c>
      <c r="C26" s="57"/>
      <c r="D26" s="57"/>
      <c r="E26" s="57"/>
      <c r="F26" s="57"/>
      <c r="G26" s="57"/>
      <c r="H26" s="57" t="s">
        <v>2018</v>
      </c>
      <c r="I26" s="58"/>
      <c r="J26" s="57"/>
      <c r="K26" s="58"/>
      <c r="L26" s="57" t="s">
        <v>775</v>
      </c>
      <c r="M26" s="57" t="s">
        <v>26</v>
      </c>
      <c r="N26" s="57" t="s">
        <v>27</v>
      </c>
      <c r="O26" s="57" t="s">
        <v>2230</v>
      </c>
      <c r="P26" s="57" t="s">
        <v>778</v>
      </c>
      <c r="Q26" s="57" t="s">
        <v>17</v>
      </c>
      <c r="R26" s="57" t="s">
        <v>2060</v>
      </c>
      <c r="S26" s="57" t="s">
        <v>2231</v>
      </c>
      <c r="T26" s="57" t="s">
        <v>2232</v>
      </c>
      <c r="U26" s="57" t="s">
        <v>2209</v>
      </c>
      <c r="V26" s="57"/>
      <c r="W26" s="57" t="s">
        <v>2226</v>
      </c>
      <c r="X26" s="57" t="s">
        <v>2233</v>
      </c>
      <c r="Y26" s="57" t="s">
        <v>2234</v>
      </c>
      <c r="Z26" s="57" t="s">
        <v>57</v>
      </c>
      <c r="AA26" s="57" t="s">
        <v>2235</v>
      </c>
    </row>
    <row r="27" spans="1:27">
      <c r="A27" s="57">
        <v>90143</v>
      </c>
      <c r="B27" s="57" t="s">
        <v>2061</v>
      </c>
      <c r="C27" s="57"/>
      <c r="D27" s="57"/>
      <c r="E27" s="57"/>
      <c r="F27" s="57"/>
      <c r="G27" s="57"/>
      <c r="H27" s="57" t="s">
        <v>2018</v>
      </c>
      <c r="I27" s="58"/>
      <c r="J27" s="57"/>
      <c r="K27" s="58"/>
      <c r="L27" s="57" t="s">
        <v>775</v>
      </c>
      <c r="M27" s="57" t="s">
        <v>26</v>
      </c>
      <c r="N27" s="57" t="s">
        <v>27</v>
      </c>
      <c r="O27" s="57" t="s">
        <v>2236</v>
      </c>
      <c r="P27" s="57" t="s">
        <v>778</v>
      </c>
      <c r="Q27" s="57" t="s">
        <v>17</v>
      </c>
      <c r="R27" s="57" t="s">
        <v>2061</v>
      </c>
      <c r="S27" s="57" t="s">
        <v>2237</v>
      </c>
      <c r="T27" s="57" t="s">
        <v>2238</v>
      </c>
      <c r="U27" s="57" t="s">
        <v>2108</v>
      </c>
      <c r="V27" s="57" t="s">
        <v>872</v>
      </c>
      <c r="W27" s="57" t="s">
        <v>2132</v>
      </c>
      <c r="X27" s="57" t="s">
        <v>2239</v>
      </c>
      <c r="Y27" s="57" t="s">
        <v>2240</v>
      </c>
      <c r="Z27" s="57" t="s">
        <v>30</v>
      </c>
      <c r="AA27" s="57" t="s">
        <v>2241</v>
      </c>
    </row>
    <row r="28" spans="1:27" hidden="1">
      <c r="A28" s="57">
        <v>64928</v>
      </c>
      <c r="B28" s="57" t="s">
        <v>2062</v>
      </c>
      <c r="C28" s="58">
        <v>45916</v>
      </c>
      <c r="D28" s="58">
        <v>45925</v>
      </c>
      <c r="E28" s="58">
        <v>45982</v>
      </c>
      <c r="F28" s="57"/>
      <c r="G28" s="57"/>
      <c r="H28" s="57" t="s">
        <v>2018</v>
      </c>
      <c r="I28" s="58">
        <v>46098</v>
      </c>
      <c r="J28" s="57"/>
      <c r="K28" s="58">
        <v>46119</v>
      </c>
      <c r="L28" s="57" t="s">
        <v>775</v>
      </c>
      <c r="M28" s="57" t="s">
        <v>52</v>
      </c>
      <c r="N28" s="57" t="s">
        <v>53</v>
      </c>
      <c r="O28" s="57" t="s">
        <v>2242</v>
      </c>
      <c r="P28" s="57" t="s">
        <v>778</v>
      </c>
      <c r="Q28" s="57" t="s">
        <v>17</v>
      </c>
      <c r="R28" s="57" t="s">
        <v>2062</v>
      </c>
      <c r="S28" s="57" t="s">
        <v>2243</v>
      </c>
      <c r="T28" s="57" t="s">
        <v>2244</v>
      </c>
      <c r="U28" s="57" t="s">
        <v>2245</v>
      </c>
      <c r="V28" s="57" t="s">
        <v>872</v>
      </c>
      <c r="W28" s="57" t="s">
        <v>954</v>
      </c>
      <c r="X28" s="57" t="s">
        <v>2246</v>
      </c>
      <c r="Y28" s="57" t="s">
        <v>2247</v>
      </c>
      <c r="Z28" s="57" t="s">
        <v>18</v>
      </c>
      <c r="AA28" s="57" t="s">
        <v>2248</v>
      </c>
    </row>
    <row r="29" spans="1:27" hidden="1">
      <c r="A29" s="57">
        <v>22131</v>
      </c>
      <c r="B29" s="57" t="s">
        <v>2063</v>
      </c>
      <c r="C29" s="58">
        <v>46000</v>
      </c>
      <c r="D29" s="58">
        <v>46007</v>
      </c>
      <c r="E29" s="58">
        <v>46027</v>
      </c>
      <c r="F29" s="57"/>
      <c r="G29" s="57"/>
      <c r="H29" s="57" t="s">
        <v>1914</v>
      </c>
      <c r="I29" s="58">
        <v>46093</v>
      </c>
      <c r="J29" s="57"/>
      <c r="K29" s="58">
        <v>46151</v>
      </c>
      <c r="L29" s="57" t="s">
        <v>775</v>
      </c>
      <c r="M29" s="57" t="s">
        <v>52</v>
      </c>
      <c r="N29" s="57" t="s">
        <v>266</v>
      </c>
      <c r="O29" s="57" t="s">
        <v>2249</v>
      </c>
      <c r="P29" s="57" t="s">
        <v>778</v>
      </c>
      <c r="Q29" s="57" t="s">
        <v>265</v>
      </c>
      <c r="R29" s="57" t="s">
        <v>2063</v>
      </c>
      <c r="S29" s="57" t="s">
        <v>2156</v>
      </c>
      <c r="T29" s="57" t="s">
        <v>2157</v>
      </c>
      <c r="U29" s="57" t="s">
        <v>2094</v>
      </c>
      <c r="V29" s="57"/>
      <c r="W29" s="57" t="s">
        <v>1015</v>
      </c>
      <c r="X29" s="57" t="s">
        <v>2250</v>
      </c>
      <c r="Y29" s="57" t="s">
        <v>2251</v>
      </c>
      <c r="Z29" s="57" t="s">
        <v>114</v>
      </c>
      <c r="AA29" s="57" t="s">
        <v>2252</v>
      </c>
    </row>
    <row r="30" spans="1:27">
      <c r="A30" s="57">
        <v>78649</v>
      </c>
      <c r="B30" s="57" t="s">
        <v>2064</v>
      </c>
      <c r="C30" s="58">
        <v>45916</v>
      </c>
      <c r="D30" s="58">
        <v>45925</v>
      </c>
      <c r="E30" s="58">
        <v>45982</v>
      </c>
      <c r="F30" s="57"/>
      <c r="G30" s="57"/>
      <c r="H30" s="57" t="s">
        <v>1914</v>
      </c>
      <c r="I30" s="58"/>
      <c r="J30" s="57"/>
      <c r="K30" s="58"/>
      <c r="L30" s="57" t="s">
        <v>775</v>
      </c>
      <c r="M30" s="57" t="s">
        <v>96</v>
      </c>
      <c r="N30" s="57" t="s">
        <v>97</v>
      </c>
      <c r="O30" s="57" t="s">
        <v>2253</v>
      </c>
      <c r="P30" s="57" t="s">
        <v>778</v>
      </c>
      <c r="Q30" s="57" t="s">
        <v>17</v>
      </c>
      <c r="R30" s="57" t="s">
        <v>2064</v>
      </c>
      <c r="S30" s="57" t="s">
        <v>2254</v>
      </c>
      <c r="T30" s="57" t="s">
        <v>2255</v>
      </c>
      <c r="U30" s="57" t="s">
        <v>2201</v>
      </c>
      <c r="V30" s="57" t="s">
        <v>790</v>
      </c>
      <c r="W30" s="57" t="s">
        <v>1345</v>
      </c>
      <c r="X30" s="57" t="s">
        <v>2256</v>
      </c>
      <c r="Y30" s="57" t="s">
        <v>2257</v>
      </c>
      <c r="Z30" s="57" t="s">
        <v>18</v>
      </c>
      <c r="AA30" s="57" t="s">
        <v>2258</v>
      </c>
    </row>
    <row r="31" spans="1:27" hidden="1">
      <c r="A31" s="57">
        <v>59299</v>
      </c>
      <c r="B31" s="57" t="s">
        <v>2065</v>
      </c>
      <c r="C31" s="58">
        <v>46084</v>
      </c>
      <c r="D31" s="58">
        <v>46093</v>
      </c>
      <c r="E31" s="57"/>
      <c r="F31" s="57"/>
      <c r="G31" s="57"/>
      <c r="H31" s="57" t="s">
        <v>2018</v>
      </c>
      <c r="I31" s="58">
        <v>46086</v>
      </c>
      <c r="J31" s="57"/>
      <c r="K31" s="58"/>
      <c r="L31" s="57" t="s">
        <v>775</v>
      </c>
      <c r="M31" s="57" t="s">
        <v>155</v>
      </c>
      <c r="N31" s="57" t="s">
        <v>280</v>
      </c>
      <c r="O31" s="57" t="s">
        <v>2259</v>
      </c>
      <c r="P31" s="57" t="s">
        <v>778</v>
      </c>
      <c r="Q31" s="57" t="s">
        <v>265</v>
      </c>
      <c r="R31" s="57" t="s">
        <v>2065</v>
      </c>
      <c r="S31" s="57" t="s">
        <v>2260</v>
      </c>
      <c r="T31" s="57" t="s">
        <v>2261</v>
      </c>
      <c r="U31" s="57" t="s">
        <v>2209</v>
      </c>
      <c r="V31" s="57" t="s">
        <v>843</v>
      </c>
      <c r="W31" s="57" t="s">
        <v>1015</v>
      </c>
      <c r="X31" s="57" t="s">
        <v>2262</v>
      </c>
      <c r="Y31" s="57" t="s">
        <v>2263</v>
      </c>
      <c r="Z31" s="57" t="s">
        <v>49</v>
      </c>
      <c r="AA31" s="57" t="s">
        <v>2264</v>
      </c>
    </row>
    <row r="32" spans="1:27">
      <c r="A32" s="57">
        <v>29434</v>
      </c>
      <c r="B32" s="57" t="s">
        <v>2066</v>
      </c>
      <c r="C32" s="58">
        <v>46076</v>
      </c>
      <c r="D32" s="57"/>
      <c r="E32" s="57"/>
      <c r="F32" s="57"/>
      <c r="G32" s="57"/>
      <c r="H32" s="57" t="s">
        <v>2018</v>
      </c>
      <c r="I32" s="58"/>
      <c r="J32" s="57"/>
      <c r="K32" s="58"/>
      <c r="L32" s="57" t="s">
        <v>775</v>
      </c>
      <c r="M32" s="57" t="s">
        <v>52</v>
      </c>
      <c r="N32" s="57" t="s">
        <v>266</v>
      </c>
      <c r="O32" s="57" t="s">
        <v>2265</v>
      </c>
      <c r="P32" s="57" t="s">
        <v>778</v>
      </c>
      <c r="Q32" s="57" t="s">
        <v>265</v>
      </c>
      <c r="R32" s="57" t="s">
        <v>2066</v>
      </c>
      <c r="S32" s="57" t="s">
        <v>2266</v>
      </c>
      <c r="T32" s="57" t="s">
        <v>2267</v>
      </c>
      <c r="U32" s="57" t="s">
        <v>2125</v>
      </c>
      <c r="V32" s="57"/>
      <c r="W32" s="57" t="s">
        <v>2139</v>
      </c>
      <c r="X32" s="57" t="s">
        <v>2268</v>
      </c>
      <c r="Y32" s="57" t="s">
        <v>2269</v>
      </c>
      <c r="Z32" s="57" t="s">
        <v>18</v>
      </c>
      <c r="AA32" s="57" t="s">
        <v>2270</v>
      </c>
    </row>
    <row r="33" spans="1:27" hidden="1">
      <c r="A33" s="57">
        <v>69019</v>
      </c>
      <c r="B33" s="57" t="s">
        <v>2067</v>
      </c>
      <c r="C33" s="58">
        <v>46084</v>
      </c>
      <c r="D33" s="58">
        <v>46093</v>
      </c>
      <c r="E33" s="57"/>
      <c r="F33" s="57"/>
      <c r="G33" s="57"/>
      <c r="H33" s="57" t="s">
        <v>2018</v>
      </c>
      <c r="I33" s="58">
        <v>46084</v>
      </c>
      <c r="J33" s="57"/>
      <c r="K33" s="58">
        <v>46114</v>
      </c>
      <c r="L33" s="57" t="s">
        <v>775</v>
      </c>
      <c r="M33" s="57" t="s">
        <v>155</v>
      </c>
      <c r="N33" s="57" t="s">
        <v>280</v>
      </c>
      <c r="O33" s="57" t="s">
        <v>2271</v>
      </c>
      <c r="P33" s="57" t="s">
        <v>778</v>
      </c>
      <c r="Q33" s="57" t="s">
        <v>265</v>
      </c>
      <c r="R33" s="57" t="s">
        <v>2067</v>
      </c>
      <c r="S33" s="57" t="s">
        <v>2272</v>
      </c>
      <c r="T33" s="57" t="s">
        <v>2273</v>
      </c>
      <c r="U33" s="57" t="s">
        <v>2094</v>
      </c>
      <c r="V33" s="57" t="s">
        <v>783</v>
      </c>
      <c r="W33" s="57" t="s">
        <v>940</v>
      </c>
      <c r="X33" s="57" t="s">
        <v>2274</v>
      </c>
      <c r="Y33" s="57" t="s">
        <v>2275</v>
      </c>
      <c r="Z33" s="57" t="s">
        <v>49</v>
      </c>
      <c r="AA33" s="57" t="s">
        <v>2276</v>
      </c>
    </row>
    <row r="34" spans="1:27" hidden="1">
      <c r="A34" s="57">
        <v>36419</v>
      </c>
      <c r="B34" s="57" t="s">
        <v>2068</v>
      </c>
      <c r="C34" s="58">
        <v>45916</v>
      </c>
      <c r="D34" s="58">
        <v>45925</v>
      </c>
      <c r="E34" s="58">
        <v>45982</v>
      </c>
      <c r="F34" s="57"/>
      <c r="G34" s="57"/>
      <c r="H34" s="57" t="s">
        <v>2018</v>
      </c>
      <c r="I34" s="58">
        <v>46083</v>
      </c>
      <c r="J34" s="57"/>
      <c r="K34" s="58">
        <v>46108</v>
      </c>
      <c r="L34" s="57" t="s">
        <v>775</v>
      </c>
      <c r="M34" s="57" t="s">
        <v>52</v>
      </c>
      <c r="N34" s="57" t="s">
        <v>53</v>
      </c>
      <c r="O34" s="57" t="s">
        <v>2277</v>
      </c>
      <c r="P34" s="57" t="s">
        <v>778</v>
      </c>
      <c r="Q34" s="57" t="s">
        <v>17</v>
      </c>
      <c r="R34" s="57" t="s">
        <v>2068</v>
      </c>
      <c r="S34" s="57" t="s">
        <v>2278</v>
      </c>
      <c r="T34" s="57" t="s">
        <v>2279</v>
      </c>
      <c r="U34" s="57" t="s">
        <v>2094</v>
      </c>
      <c r="V34" s="57" t="s">
        <v>843</v>
      </c>
      <c r="W34" s="57" t="s">
        <v>1038</v>
      </c>
      <c r="X34" s="57" t="s">
        <v>2280</v>
      </c>
      <c r="Y34" s="57" t="s">
        <v>2281</v>
      </c>
      <c r="Z34" s="57" t="s">
        <v>18</v>
      </c>
      <c r="AA34" s="57" t="s">
        <v>2282</v>
      </c>
    </row>
    <row r="35" spans="1:27" hidden="1">
      <c r="A35" s="57">
        <v>51798</v>
      </c>
      <c r="B35" s="57" t="s">
        <v>2069</v>
      </c>
      <c r="C35" s="58">
        <v>45916</v>
      </c>
      <c r="D35" s="58">
        <v>45925</v>
      </c>
      <c r="E35" s="58">
        <v>45982</v>
      </c>
      <c r="F35" s="57"/>
      <c r="G35" s="57"/>
      <c r="H35" s="57" t="s">
        <v>1914</v>
      </c>
      <c r="I35" s="58">
        <v>46083</v>
      </c>
      <c r="J35" s="57"/>
      <c r="K35" s="58">
        <v>46093</v>
      </c>
      <c r="L35" s="57" t="s">
        <v>775</v>
      </c>
      <c r="M35" s="57" t="s">
        <v>155</v>
      </c>
      <c r="N35" s="57" t="s">
        <v>280</v>
      </c>
      <c r="O35" s="57" t="s">
        <v>2283</v>
      </c>
      <c r="P35" s="57" t="s">
        <v>778</v>
      </c>
      <c r="Q35" s="57" t="s">
        <v>265</v>
      </c>
      <c r="R35" s="57" t="s">
        <v>2069</v>
      </c>
      <c r="S35" s="57" t="s">
        <v>2284</v>
      </c>
      <c r="T35" s="57" t="s">
        <v>2285</v>
      </c>
      <c r="U35" s="57" t="s">
        <v>2094</v>
      </c>
      <c r="V35" s="57" t="s">
        <v>790</v>
      </c>
      <c r="W35" s="57" t="s">
        <v>940</v>
      </c>
      <c r="X35" s="57" t="s">
        <v>2286</v>
      </c>
      <c r="Y35" s="57" t="s">
        <v>2287</v>
      </c>
      <c r="Z35" s="57" t="s">
        <v>18</v>
      </c>
      <c r="AA35" s="57" t="s">
        <v>2288</v>
      </c>
    </row>
    <row r="36" spans="1:27" hidden="1">
      <c r="A36" s="57">
        <v>52272</v>
      </c>
      <c r="B36" s="57" t="s">
        <v>2070</v>
      </c>
      <c r="C36" s="58">
        <v>45839</v>
      </c>
      <c r="D36" s="58">
        <v>45846</v>
      </c>
      <c r="E36" s="58">
        <v>45870</v>
      </c>
      <c r="F36" s="57"/>
      <c r="G36" s="57"/>
      <c r="H36" s="57" t="s">
        <v>1914</v>
      </c>
      <c r="I36" s="58">
        <v>46083</v>
      </c>
      <c r="J36" s="57"/>
      <c r="K36" s="58"/>
      <c r="L36" s="57" t="s">
        <v>775</v>
      </c>
      <c r="M36" s="57" t="s">
        <v>776</v>
      </c>
      <c r="N36" s="57" t="s">
        <v>777</v>
      </c>
      <c r="O36" s="57" t="s">
        <v>2289</v>
      </c>
      <c r="P36" s="57" t="s">
        <v>778</v>
      </c>
      <c r="Q36" s="57" t="s">
        <v>17</v>
      </c>
      <c r="R36" s="57" t="s">
        <v>2070</v>
      </c>
      <c r="S36" s="57" t="s">
        <v>2290</v>
      </c>
      <c r="T36" s="57" t="s">
        <v>2291</v>
      </c>
      <c r="U36" s="57" t="s">
        <v>2101</v>
      </c>
      <c r="V36" s="57" t="s">
        <v>783</v>
      </c>
      <c r="W36" s="57" t="s">
        <v>2202</v>
      </c>
      <c r="X36" s="57" t="s">
        <v>2292</v>
      </c>
      <c r="Y36" s="57" t="s">
        <v>2293</v>
      </c>
      <c r="Z36" s="57" t="s">
        <v>81</v>
      </c>
      <c r="AA36" s="57" t="s">
        <v>2294</v>
      </c>
    </row>
    <row r="37" spans="1:27">
      <c r="A37" s="57">
        <v>44728</v>
      </c>
      <c r="B37" s="57" t="s">
        <v>2071</v>
      </c>
      <c r="C37" s="57"/>
      <c r="D37" s="57"/>
      <c r="E37" s="57"/>
      <c r="F37" s="58">
        <v>46056</v>
      </c>
      <c r="G37" s="57"/>
      <c r="H37" s="57" t="s">
        <v>1914</v>
      </c>
      <c r="I37" s="58"/>
      <c r="J37" s="58"/>
      <c r="K37" s="58"/>
      <c r="L37" s="57" t="s">
        <v>775</v>
      </c>
      <c r="M37" s="57" t="s">
        <v>52</v>
      </c>
      <c r="N37" s="57" t="s">
        <v>266</v>
      </c>
      <c r="O37" s="57" t="s">
        <v>2295</v>
      </c>
      <c r="P37" s="57" t="s">
        <v>778</v>
      </c>
      <c r="Q37" s="57" t="s">
        <v>265</v>
      </c>
      <c r="R37" s="57" t="s">
        <v>2071</v>
      </c>
      <c r="S37" s="57" t="s">
        <v>2296</v>
      </c>
      <c r="T37" s="57" t="s">
        <v>2297</v>
      </c>
      <c r="U37" s="57" t="s">
        <v>2201</v>
      </c>
      <c r="V37" s="57" t="s">
        <v>823</v>
      </c>
      <c r="W37" s="57" t="s">
        <v>799</v>
      </c>
      <c r="X37" s="57" t="s">
        <v>2298</v>
      </c>
      <c r="Y37" s="57" t="s">
        <v>2299</v>
      </c>
      <c r="Z37" s="57" t="s">
        <v>296</v>
      </c>
      <c r="AA37" s="57" t="s">
        <v>2300</v>
      </c>
    </row>
    <row r="38" spans="1:27">
      <c r="A38" s="57">
        <v>75668</v>
      </c>
      <c r="B38" s="57" t="s">
        <v>2072</v>
      </c>
      <c r="C38" s="57"/>
      <c r="D38" s="57"/>
      <c r="E38" s="57"/>
      <c r="F38" s="58">
        <v>46073</v>
      </c>
      <c r="G38" s="57"/>
      <c r="H38" s="57" t="s">
        <v>1914</v>
      </c>
      <c r="I38" s="58"/>
      <c r="J38" s="58"/>
      <c r="K38" s="58"/>
      <c r="L38" s="57" t="s">
        <v>775</v>
      </c>
      <c r="M38" s="57" t="s">
        <v>52</v>
      </c>
      <c r="N38" s="57" t="s">
        <v>266</v>
      </c>
      <c r="O38" s="57" t="s">
        <v>2301</v>
      </c>
      <c r="P38" s="57" t="s">
        <v>778</v>
      </c>
      <c r="Q38" s="57" t="s">
        <v>265</v>
      </c>
      <c r="R38" s="57" t="s">
        <v>2072</v>
      </c>
      <c r="S38" s="57" t="s">
        <v>2302</v>
      </c>
      <c r="T38" s="57" t="s">
        <v>2303</v>
      </c>
      <c r="U38" s="57" t="s">
        <v>2209</v>
      </c>
      <c r="V38" s="57" t="s">
        <v>823</v>
      </c>
      <c r="W38" s="57" t="s">
        <v>1010</v>
      </c>
      <c r="X38" s="57" t="s">
        <v>2304</v>
      </c>
      <c r="Y38" s="57" t="s">
        <v>2305</v>
      </c>
      <c r="Z38" s="57" t="s">
        <v>107</v>
      </c>
      <c r="AA38" s="57" t="s">
        <v>2306</v>
      </c>
    </row>
    <row r="39" spans="1:27">
      <c r="A39" s="57">
        <v>17918</v>
      </c>
      <c r="B39" s="57" t="s">
        <v>2073</v>
      </c>
      <c r="C39" s="57"/>
      <c r="D39" s="57"/>
      <c r="E39" s="57"/>
      <c r="F39" s="58">
        <v>46056</v>
      </c>
      <c r="G39" s="57"/>
      <c r="H39" s="57" t="s">
        <v>1914</v>
      </c>
      <c r="I39" s="58"/>
      <c r="J39" s="58"/>
      <c r="K39" s="58"/>
      <c r="L39" s="57" t="s">
        <v>775</v>
      </c>
      <c r="M39" s="57" t="s">
        <v>52</v>
      </c>
      <c r="N39" s="57" t="s">
        <v>266</v>
      </c>
      <c r="O39" s="57" t="s">
        <v>2307</v>
      </c>
      <c r="P39" s="57" t="s">
        <v>778</v>
      </c>
      <c r="Q39" s="57" t="s">
        <v>265</v>
      </c>
      <c r="R39" s="57" t="s">
        <v>2073</v>
      </c>
      <c r="S39" s="57" t="s">
        <v>2296</v>
      </c>
      <c r="T39" s="57" t="s">
        <v>2297</v>
      </c>
      <c r="U39" s="57" t="s">
        <v>2201</v>
      </c>
      <c r="V39" s="57" t="s">
        <v>823</v>
      </c>
      <c r="W39" s="57" t="s">
        <v>799</v>
      </c>
      <c r="X39" s="57" t="s">
        <v>2308</v>
      </c>
      <c r="Y39" s="57" t="s">
        <v>2309</v>
      </c>
      <c r="Z39" s="57" t="s">
        <v>296</v>
      </c>
      <c r="AA39" s="57" t="s">
        <v>2310</v>
      </c>
    </row>
    <row r="40" spans="1:27" hidden="1">
      <c r="A40" s="57">
        <v>65223</v>
      </c>
      <c r="B40" s="57" t="s">
        <v>2074</v>
      </c>
      <c r="C40" s="58">
        <v>45916</v>
      </c>
      <c r="D40" s="58">
        <v>45925</v>
      </c>
      <c r="E40" s="58">
        <v>45982</v>
      </c>
      <c r="F40" s="57"/>
      <c r="G40" s="57"/>
      <c r="H40" s="57" t="s">
        <v>1914</v>
      </c>
      <c r="I40" s="58">
        <v>46070</v>
      </c>
      <c r="J40" s="57"/>
      <c r="K40" s="58">
        <v>46108</v>
      </c>
      <c r="L40" s="57" t="s">
        <v>775</v>
      </c>
      <c r="M40" s="57" t="s">
        <v>52</v>
      </c>
      <c r="N40" s="57" t="s">
        <v>53</v>
      </c>
      <c r="O40" s="57" t="s">
        <v>2311</v>
      </c>
      <c r="P40" s="57" t="s">
        <v>778</v>
      </c>
      <c r="Q40" s="57" t="s">
        <v>17</v>
      </c>
      <c r="R40" s="57" t="s">
        <v>2074</v>
      </c>
      <c r="S40" s="57" t="s">
        <v>2312</v>
      </c>
      <c r="T40" s="57" t="s">
        <v>2313</v>
      </c>
      <c r="U40" s="57" t="s">
        <v>2201</v>
      </c>
      <c r="V40" s="57" t="s">
        <v>823</v>
      </c>
      <c r="W40" s="57" t="s">
        <v>2226</v>
      </c>
      <c r="X40" s="57" t="s">
        <v>2314</v>
      </c>
      <c r="Y40" s="57" t="s">
        <v>2315</v>
      </c>
      <c r="Z40" s="57" t="s">
        <v>18</v>
      </c>
      <c r="AA40" s="57" t="s">
        <v>2316</v>
      </c>
    </row>
    <row r="41" spans="1:27" hidden="1">
      <c r="A41" s="57">
        <v>19733</v>
      </c>
      <c r="B41" s="57" t="s">
        <v>2075</v>
      </c>
      <c r="C41" s="58">
        <v>46000</v>
      </c>
      <c r="D41" s="58">
        <v>46007</v>
      </c>
      <c r="E41" s="58">
        <v>46027</v>
      </c>
      <c r="F41" s="57"/>
      <c r="G41" s="57"/>
      <c r="H41" s="57" t="s">
        <v>1914</v>
      </c>
      <c r="I41" s="58">
        <v>46069</v>
      </c>
      <c r="J41" s="57"/>
      <c r="K41" s="58">
        <v>46079</v>
      </c>
      <c r="L41" s="57" t="s">
        <v>775</v>
      </c>
      <c r="M41" s="57" t="s">
        <v>155</v>
      </c>
      <c r="N41" s="57" t="s">
        <v>280</v>
      </c>
      <c r="O41" s="57" t="s">
        <v>2317</v>
      </c>
      <c r="P41" s="57" t="s">
        <v>778</v>
      </c>
      <c r="Q41" s="57" t="s">
        <v>265</v>
      </c>
      <c r="R41" s="57" t="s">
        <v>2075</v>
      </c>
      <c r="S41" s="57" t="s">
        <v>2318</v>
      </c>
      <c r="T41" s="57" t="s">
        <v>2319</v>
      </c>
      <c r="U41" s="57" t="s">
        <v>2209</v>
      </c>
      <c r="V41" s="57" t="s">
        <v>843</v>
      </c>
      <c r="W41" s="57" t="s">
        <v>954</v>
      </c>
      <c r="X41" s="57" t="s">
        <v>2320</v>
      </c>
      <c r="Y41" s="57" t="s">
        <v>2321</v>
      </c>
      <c r="Z41" s="57" t="s">
        <v>95</v>
      </c>
      <c r="AA41" s="57" t="s">
        <v>2322</v>
      </c>
    </row>
    <row r="42" spans="1:27">
      <c r="A42" s="57">
        <v>32634</v>
      </c>
      <c r="B42" s="57" t="s">
        <v>2076</v>
      </c>
      <c r="C42" s="58">
        <v>46000</v>
      </c>
      <c r="D42" s="58">
        <v>46007</v>
      </c>
      <c r="E42" s="58">
        <v>46027</v>
      </c>
      <c r="F42" s="57"/>
      <c r="G42" s="57"/>
      <c r="H42" s="57" t="s">
        <v>2018</v>
      </c>
      <c r="I42" s="58"/>
      <c r="J42" s="58"/>
      <c r="K42" s="58"/>
      <c r="L42" s="57" t="s">
        <v>775</v>
      </c>
      <c r="M42" s="57" t="s">
        <v>309</v>
      </c>
      <c r="N42" s="57" t="s">
        <v>310</v>
      </c>
      <c r="O42" s="57" t="s">
        <v>2323</v>
      </c>
      <c r="P42" s="57" t="s">
        <v>778</v>
      </c>
      <c r="Q42" s="57" t="s">
        <v>265</v>
      </c>
      <c r="R42" s="57" t="s">
        <v>2076</v>
      </c>
      <c r="S42" s="57" t="s">
        <v>2168</v>
      </c>
      <c r="T42" s="57" t="s">
        <v>2169</v>
      </c>
      <c r="U42" s="57" t="s">
        <v>2125</v>
      </c>
      <c r="V42" s="57" t="s">
        <v>783</v>
      </c>
      <c r="W42" s="57" t="s">
        <v>1552</v>
      </c>
      <c r="X42" s="57" t="s">
        <v>2324</v>
      </c>
      <c r="Y42" s="57" t="s">
        <v>2325</v>
      </c>
      <c r="Z42" s="57" t="s">
        <v>95</v>
      </c>
      <c r="AA42" s="57" t="s">
        <v>2326</v>
      </c>
    </row>
    <row r="43" spans="1:27" hidden="1">
      <c r="A43" s="57">
        <v>88778</v>
      </c>
      <c r="B43" s="57" t="s">
        <v>2077</v>
      </c>
      <c r="C43" s="58">
        <v>46042</v>
      </c>
      <c r="D43" s="58">
        <v>46051</v>
      </c>
      <c r="E43" s="57"/>
      <c r="F43" s="57"/>
      <c r="G43" s="57"/>
      <c r="H43" s="57" t="s">
        <v>2018</v>
      </c>
      <c r="I43" s="58">
        <v>46064</v>
      </c>
      <c r="J43" s="57"/>
      <c r="K43" s="58"/>
      <c r="L43" s="57" t="s">
        <v>775</v>
      </c>
      <c r="M43" s="57" t="s">
        <v>776</v>
      </c>
      <c r="N43" s="57" t="s">
        <v>777</v>
      </c>
      <c r="O43" s="57" t="s">
        <v>2327</v>
      </c>
      <c r="P43" s="57" t="s">
        <v>778</v>
      </c>
      <c r="Q43" s="57" t="s">
        <v>17</v>
      </c>
      <c r="R43" s="57" t="s">
        <v>2077</v>
      </c>
      <c r="S43" s="57" t="s">
        <v>2328</v>
      </c>
      <c r="T43" s="57" t="s">
        <v>2329</v>
      </c>
      <c r="U43" s="57" t="s">
        <v>2101</v>
      </c>
      <c r="V43" s="57" t="s">
        <v>872</v>
      </c>
      <c r="W43" s="57" t="s">
        <v>1038</v>
      </c>
      <c r="X43" s="57" t="s">
        <v>2330</v>
      </c>
      <c r="Y43" s="57" t="s">
        <v>2331</v>
      </c>
      <c r="Z43" s="57" t="s">
        <v>216</v>
      </c>
      <c r="AA43" s="57" t="s">
        <v>2332</v>
      </c>
    </row>
    <row r="44" spans="1:27" hidden="1">
      <c r="A44" s="57">
        <v>32412</v>
      </c>
      <c r="B44" s="57" t="s">
        <v>2078</v>
      </c>
      <c r="C44" s="58">
        <v>46000</v>
      </c>
      <c r="D44" s="58">
        <v>46007</v>
      </c>
      <c r="E44" s="58">
        <v>46027</v>
      </c>
      <c r="F44" s="57"/>
      <c r="G44" s="57"/>
      <c r="H44" s="57" t="s">
        <v>1914</v>
      </c>
      <c r="I44" s="58">
        <v>46062</v>
      </c>
      <c r="J44" s="58">
        <v>46176</v>
      </c>
      <c r="K44" s="58">
        <v>46072</v>
      </c>
      <c r="L44" s="57" t="s">
        <v>775</v>
      </c>
      <c r="M44" s="57" t="s">
        <v>155</v>
      </c>
      <c r="N44" s="57" t="s">
        <v>280</v>
      </c>
      <c r="O44" s="57" t="s">
        <v>2333</v>
      </c>
      <c r="P44" s="57" t="s">
        <v>778</v>
      </c>
      <c r="Q44" s="57" t="s">
        <v>265</v>
      </c>
      <c r="R44" s="57" t="s">
        <v>2078</v>
      </c>
      <c r="S44" s="57" t="s">
        <v>2334</v>
      </c>
      <c r="T44" s="57" t="s">
        <v>2335</v>
      </c>
      <c r="U44" s="57" t="s">
        <v>2201</v>
      </c>
      <c r="V44" s="57" t="s">
        <v>843</v>
      </c>
      <c r="W44" s="57" t="s">
        <v>2132</v>
      </c>
      <c r="X44" s="57" t="s">
        <v>2336</v>
      </c>
      <c r="Y44" s="57" t="s">
        <v>2337</v>
      </c>
      <c r="Z44" s="57" t="s">
        <v>95</v>
      </c>
      <c r="AA44" s="57" t="s">
        <v>2338</v>
      </c>
    </row>
    <row r="45" spans="1:27">
      <c r="A45" s="57">
        <v>39484</v>
      </c>
      <c r="B45" s="57" t="s">
        <v>2079</v>
      </c>
      <c r="C45" s="57"/>
      <c r="D45" s="57"/>
      <c r="E45" s="57"/>
      <c r="F45" s="57"/>
      <c r="G45" s="57"/>
      <c r="H45" s="57" t="s">
        <v>2018</v>
      </c>
      <c r="I45" s="58"/>
      <c r="J45" s="57"/>
      <c r="K45" s="58"/>
      <c r="L45" s="57" t="s">
        <v>775</v>
      </c>
      <c r="M45" s="57" t="s">
        <v>26</v>
      </c>
      <c r="N45" s="57" t="s">
        <v>27</v>
      </c>
      <c r="O45" s="57" t="s">
        <v>2339</v>
      </c>
      <c r="P45" s="57" t="s">
        <v>778</v>
      </c>
      <c r="Q45" s="57" t="s">
        <v>17</v>
      </c>
      <c r="R45" s="57" t="s">
        <v>2079</v>
      </c>
      <c r="S45" s="57" t="s">
        <v>2340</v>
      </c>
      <c r="T45" s="57" t="s">
        <v>2151</v>
      </c>
      <c r="U45" s="57" t="s">
        <v>2094</v>
      </c>
      <c r="V45" s="57" t="s">
        <v>790</v>
      </c>
      <c r="W45" s="57" t="s">
        <v>799</v>
      </c>
      <c r="X45" s="57" t="s">
        <v>2341</v>
      </c>
      <c r="Y45" s="57" t="s">
        <v>2342</v>
      </c>
      <c r="Z45" s="57" t="s">
        <v>18</v>
      </c>
      <c r="AA45" s="57" t="s">
        <v>2343</v>
      </c>
    </row>
    <row r="46" spans="1:27">
      <c r="A46" s="57">
        <v>89898</v>
      </c>
      <c r="B46" s="57" t="s">
        <v>2080</v>
      </c>
      <c r="C46" s="57"/>
      <c r="D46" s="57"/>
      <c r="E46" s="57"/>
      <c r="F46" s="57"/>
      <c r="G46" s="57"/>
      <c r="H46" s="57" t="s">
        <v>2018</v>
      </c>
      <c r="I46" s="58"/>
      <c r="J46" s="57"/>
      <c r="K46" s="58"/>
      <c r="L46" s="57" t="s">
        <v>775</v>
      </c>
      <c r="M46" s="57" t="s">
        <v>776</v>
      </c>
      <c r="N46" s="57" t="s">
        <v>929</v>
      </c>
      <c r="O46" s="57" t="s">
        <v>2344</v>
      </c>
      <c r="P46" s="57" t="s">
        <v>778</v>
      </c>
      <c r="Q46" s="57" t="s">
        <v>17</v>
      </c>
      <c r="R46" s="57" t="s">
        <v>2080</v>
      </c>
      <c r="S46" s="57" t="s">
        <v>2345</v>
      </c>
      <c r="T46" s="57" t="s">
        <v>2124</v>
      </c>
      <c r="U46" s="57" t="s">
        <v>2125</v>
      </c>
      <c r="V46" s="57" t="s">
        <v>843</v>
      </c>
      <c r="W46" s="57" t="s">
        <v>940</v>
      </c>
      <c r="X46" s="57" t="s">
        <v>2346</v>
      </c>
      <c r="Y46" s="57" t="s">
        <v>2347</v>
      </c>
      <c r="Z46" s="57" t="s">
        <v>63</v>
      </c>
      <c r="AA46" s="57" t="s">
        <v>2348</v>
      </c>
    </row>
    <row r="47" spans="1:27">
      <c r="A47" s="57">
        <v>44463</v>
      </c>
      <c r="B47" s="57" t="s">
        <v>2081</v>
      </c>
      <c r="C47" s="58">
        <v>45839</v>
      </c>
      <c r="D47" s="58">
        <v>45846</v>
      </c>
      <c r="E47" s="58">
        <v>45870</v>
      </c>
      <c r="F47" s="57"/>
      <c r="G47" s="57"/>
      <c r="H47" s="57" t="s">
        <v>1914</v>
      </c>
      <c r="I47" s="58"/>
      <c r="J47" s="57"/>
      <c r="K47" s="58"/>
      <c r="L47" s="57" t="s">
        <v>775</v>
      </c>
      <c r="M47" s="57" t="s">
        <v>26</v>
      </c>
      <c r="N47" s="57" t="s">
        <v>27</v>
      </c>
      <c r="O47" s="57" t="s">
        <v>2349</v>
      </c>
      <c r="P47" s="57" t="s">
        <v>778</v>
      </c>
      <c r="Q47" s="57" t="s">
        <v>17</v>
      </c>
      <c r="R47" s="57" t="s">
        <v>2081</v>
      </c>
      <c r="S47" s="57" t="s">
        <v>2340</v>
      </c>
      <c r="T47" s="57" t="s">
        <v>2151</v>
      </c>
      <c r="U47" s="57" t="s">
        <v>2094</v>
      </c>
      <c r="V47" s="57" t="s">
        <v>790</v>
      </c>
      <c r="W47" s="57" t="s">
        <v>799</v>
      </c>
      <c r="X47" s="57" t="s">
        <v>2350</v>
      </c>
      <c r="Y47" s="57" t="s">
        <v>2351</v>
      </c>
      <c r="Z47" s="57" t="s">
        <v>170</v>
      </c>
      <c r="AA47" s="57" t="s">
        <v>2352</v>
      </c>
    </row>
    <row r="48" spans="1:27" hidden="1">
      <c r="A48" s="57">
        <v>76563</v>
      </c>
      <c r="B48" s="57" t="s">
        <v>2082</v>
      </c>
      <c r="C48" s="58">
        <v>45972</v>
      </c>
      <c r="D48" s="58">
        <v>45981</v>
      </c>
      <c r="E48" s="58">
        <v>45996</v>
      </c>
      <c r="F48" s="57"/>
      <c r="G48" s="57"/>
      <c r="H48" s="57" t="s">
        <v>2018</v>
      </c>
      <c r="I48" s="58">
        <v>46027</v>
      </c>
      <c r="J48" s="57"/>
      <c r="K48" s="58">
        <v>45532</v>
      </c>
      <c r="L48" s="57" t="s">
        <v>775</v>
      </c>
      <c r="M48" s="57" t="s">
        <v>19</v>
      </c>
      <c r="N48" s="57" t="s">
        <v>20</v>
      </c>
      <c r="O48" s="57" t="s">
        <v>2353</v>
      </c>
      <c r="P48" s="57" t="s">
        <v>778</v>
      </c>
      <c r="Q48" s="57" t="s">
        <v>1746</v>
      </c>
      <c r="R48" s="57" t="s">
        <v>2082</v>
      </c>
      <c r="S48" s="57" t="s">
        <v>2354</v>
      </c>
      <c r="T48" s="57" t="s">
        <v>2355</v>
      </c>
      <c r="U48" s="57" t="s">
        <v>2356</v>
      </c>
      <c r="V48" s="57" t="s">
        <v>783</v>
      </c>
      <c r="W48" s="57" t="s">
        <v>799</v>
      </c>
      <c r="X48" s="57" t="s">
        <v>2357</v>
      </c>
      <c r="Y48" s="57" t="s">
        <v>2358</v>
      </c>
      <c r="Z48" s="57" t="s">
        <v>23</v>
      </c>
      <c r="AA48" s="57"/>
    </row>
    <row r="49" spans="1:27" hidden="1">
      <c r="A49" s="57">
        <v>89081</v>
      </c>
      <c r="B49" s="57" t="s">
        <v>2083</v>
      </c>
      <c r="C49" s="58">
        <v>46000</v>
      </c>
      <c r="D49" s="58">
        <v>46007</v>
      </c>
      <c r="E49" s="57"/>
      <c r="F49" s="57"/>
      <c r="G49" s="57"/>
      <c r="H49" s="57" t="s">
        <v>1914</v>
      </c>
      <c r="I49" s="58">
        <v>46007</v>
      </c>
      <c r="J49" s="57"/>
      <c r="K49" s="58">
        <v>46063</v>
      </c>
      <c r="L49" s="57" t="s">
        <v>775</v>
      </c>
      <c r="M49" s="57" t="s">
        <v>776</v>
      </c>
      <c r="N49" s="57" t="s">
        <v>1883</v>
      </c>
      <c r="O49" s="57" t="s">
        <v>2359</v>
      </c>
      <c r="P49" s="57" t="s">
        <v>778</v>
      </c>
      <c r="Q49" s="57" t="s">
        <v>265</v>
      </c>
      <c r="R49" s="57" t="s">
        <v>2083</v>
      </c>
      <c r="S49" s="57" t="s">
        <v>2360</v>
      </c>
      <c r="T49" s="57" t="s">
        <v>2361</v>
      </c>
      <c r="U49" s="57" t="s">
        <v>2101</v>
      </c>
      <c r="V49" s="57" t="s">
        <v>823</v>
      </c>
      <c r="W49" s="57" t="s">
        <v>954</v>
      </c>
      <c r="X49" s="57" t="s">
        <v>2362</v>
      </c>
      <c r="Y49" s="57" t="s">
        <v>2363</v>
      </c>
      <c r="Z49" s="57" t="s">
        <v>95</v>
      </c>
      <c r="AA49" s="57" t="s">
        <v>2364</v>
      </c>
    </row>
  </sheetData>
  <conditionalFormatting sqref="A2:A49">
    <cfRule type="duplicateValues" dxfId="0" priority="1"/>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177E3-C20D-4CE8-ACE1-B02A7A342B25}">
  <dimension ref="A1:Q33"/>
  <sheetViews>
    <sheetView topLeftCell="J1" workbookViewId="0">
      <selection activeCell="J21" sqref="J21"/>
    </sheetView>
  </sheetViews>
  <sheetFormatPr baseColWidth="10" defaultColWidth="8.83203125" defaultRowHeight="15"/>
  <cols>
    <col min="1" max="1" width="25.33203125" style="26" bestFit="1" customWidth="1"/>
    <col min="2" max="2" width="6.6640625" style="26" bestFit="1" customWidth="1"/>
    <col min="3" max="3" width="38.5" style="26" bestFit="1" customWidth="1"/>
    <col min="4" max="4" width="8" style="26" bestFit="1" customWidth="1"/>
    <col min="5" max="5" width="34.83203125" style="26" bestFit="1" customWidth="1"/>
    <col min="6" max="6" width="22.33203125" style="26" bestFit="1" customWidth="1"/>
    <col min="7" max="7" width="13.83203125" style="26" bestFit="1" customWidth="1"/>
    <col min="8" max="8" width="12.1640625" style="26" bestFit="1" customWidth="1"/>
    <col min="9" max="9" width="17.5" style="26" bestFit="1" customWidth="1"/>
    <col min="10" max="10" width="38.5" style="26" bestFit="1" customWidth="1"/>
    <col min="11" max="11" width="33.5" style="26" bestFit="1" customWidth="1"/>
    <col min="12" max="12" width="38.5" style="26" bestFit="1" customWidth="1"/>
    <col min="13" max="13" width="12.5" style="26" bestFit="1" customWidth="1"/>
    <col min="14" max="14" width="16.6640625" style="26" bestFit="1" customWidth="1"/>
    <col min="15" max="15" width="13.5" style="26" bestFit="1" customWidth="1"/>
    <col min="16" max="16" width="24.5" style="26" bestFit="1" customWidth="1"/>
    <col min="17" max="17" width="11.33203125" style="26" bestFit="1" customWidth="1"/>
    <col min="18" max="16384" width="8.83203125" style="26"/>
  </cols>
  <sheetData>
    <row r="1" spans="1:17">
      <c r="A1" s="32" t="s">
        <v>2007</v>
      </c>
      <c r="B1" s="32" t="s">
        <v>0</v>
      </c>
      <c r="C1" s="32" t="s">
        <v>754</v>
      </c>
      <c r="D1" s="32" t="s">
        <v>761</v>
      </c>
      <c r="E1" s="32" t="s">
        <v>762</v>
      </c>
      <c r="F1" s="32" t="s">
        <v>763</v>
      </c>
      <c r="G1" s="32" t="s">
        <v>764</v>
      </c>
      <c r="H1" s="32" t="s">
        <v>765</v>
      </c>
      <c r="I1" s="32" t="s">
        <v>766</v>
      </c>
      <c r="J1" s="32" t="s">
        <v>1999</v>
      </c>
      <c r="K1" s="32" t="s">
        <v>767</v>
      </c>
      <c r="L1" s="32" t="s">
        <v>768</v>
      </c>
      <c r="M1" s="32" t="s">
        <v>769</v>
      </c>
      <c r="N1" s="32" t="s">
        <v>770</v>
      </c>
      <c r="O1" s="32" t="s">
        <v>771</v>
      </c>
      <c r="P1" s="32" t="s">
        <v>772</v>
      </c>
      <c r="Q1" s="32" t="s">
        <v>773</v>
      </c>
    </row>
    <row r="2" spans="1:17">
      <c r="A2" s="30" t="s">
        <v>2010</v>
      </c>
      <c r="B2" s="26">
        <v>19948</v>
      </c>
      <c r="C2" s="26" t="s">
        <v>307</v>
      </c>
      <c r="D2" s="26" t="s">
        <v>775</v>
      </c>
      <c r="E2" s="26" t="s">
        <v>52</v>
      </c>
      <c r="F2" s="26" t="s">
        <v>266</v>
      </c>
      <c r="G2" s="26" t="s">
        <v>1583</v>
      </c>
      <c r="H2" s="26" t="s">
        <v>778</v>
      </c>
      <c r="I2" s="26" t="s">
        <v>265</v>
      </c>
      <c r="J2" s="26" t="s">
        <v>307</v>
      </c>
      <c r="K2" s="26" t="s">
        <v>1983</v>
      </c>
      <c r="L2" s="26" t="s">
        <v>1984</v>
      </c>
      <c r="M2" s="26" t="s">
        <v>1518</v>
      </c>
      <c r="N2" s="26" t="s">
        <v>774</v>
      </c>
      <c r="O2" s="26" t="s">
        <v>1985</v>
      </c>
      <c r="P2" s="26" t="s">
        <v>2000</v>
      </c>
      <c r="Q2" s="26" t="s">
        <v>1584</v>
      </c>
    </row>
    <row r="3" spans="1:17">
      <c r="A3" s="27" t="s">
        <v>2009</v>
      </c>
      <c r="B3" s="26">
        <v>60408</v>
      </c>
      <c r="C3" s="26" t="s">
        <v>400</v>
      </c>
      <c r="D3" s="26" t="s">
        <v>775</v>
      </c>
      <c r="E3" s="26" t="s">
        <v>155</v>
      </c>
      <c r="F3" s="26" t="s">
        <v>280</v>
      </c>
      <c r="G3" s="26" t="s">
        <v>1720</v>
      </c>
      <c r="H3" s="26" t="s">
        <v>778</v>
      </c>
      <c r="I3" s="26" t="s">
        <v>265</v>
      </c>
      <c r="J3" s="26" t="s">
        <v>400</v>
      </c>
      <c r="K3" s="26" t="s">
        <v>1718</v>
      </c>
      <c r="L3" s="26" t="s">
        <v>1722</v>
      </c>
      <c r="M3" s="26" t="s">
        <v>1894</v>
      </c>
      <c r="N3" s="26" t="s">
        <v>774</v>
      </c>
      <c r="O3" s="26" t="s">
        <v>1895</v>
      </c>
      <c r="P3" s="26" t="s">
        <v>401</v>
      </c>
      <c r="Q3" s="26" t="s">
        <v>1721</v>
      </c>
    </row>
    <row r="4" spans="1:17">
      <c r="A4" s="27" t="s">
        <v>2009</v>
      </c>
      <c r="B4" s="26">
        <v>72547</v>
      </c>
      <c r="C4" s="26" t="s">
        <v>327</v>
      </c>
      <c r="D4" s="26" t="s">
        <v>775</v>
      </c>
      <c r="E4" s="26" t="s">
        <v>155</v>
      </c>
      <c r="F4" s="26" t="s">
        <v>280</v>
      </c>
      <c r="G4" s="26" t="s">
        <v>1751</v>
      </c>
      <c r="H4" s="26" t="s">
        <v>778</v>
      </c>
      <c r="I4" s="26" t="s">
        <v>265</v>
      </c>
      <c r="J4" s="26" t="s">
        <v>327</v>
      </c>
      <c r="K4" s="26" t="s">
        <v>1560</v>
      </c>
      <c r="L4" s="26" t="s">
        <v>1996</v>
      </c>
      <c r="M4" s="26" t="s">
        <v>1890</v>
      </c>
      <c r="N4" s="26" t="s">
        <v>790</v>
      </c>
      <c r="O4" s="26" t="s">
        <v>1891</v>
      </c>
      <c r="P4" s="26" t="s">
        <v>1896</v>
      </c>
      <c r="Q4" s="26" t="s">
        <v>1752</v>
      </c>
    </row>
    <row r="5" spans="1:17" s="31" customFormat="1">
      <c r="A5" s="31" t="s">
        <v>2009</v>
      </c>
      <c r="B5" s="31">
        <v>23460</v>
      </c>
      <c r="C5" s="31" t="s">
        <v>406</v>
      </c>
      <c r="D5" s="31" t="s">
        <v>775</v>
      </c>
      <c r="E5" s="31" t="s">
        <v>776</v>
      </c>
      <c r="F5" s="31" t="s">
        <v>1883</v>
      </c>
      <c r="G5" s="31" t="s">
        <v>1864</v>
      </c>
      <c r="H5" s="31" t="s">
        <v>778</v>
      </c>
      <c r="I5" s="31" t="s">
        <v>265</v>
      </c>
      <c r="J5" s="31" t="s">
        <v>406</v>
      </c>
      <c r="K5" s="31" t="s">
        <v>1560</v>
      </c>
      <c r="L5" s="25" t="s">
        <v>1996</v>
      </c>
      <c r="M5" s="31" t="s">
        <v>1890</v>
      </c>
      <c r="N5" s="31" t="s">
        <v>790</v>
      </c>
      <c r="O5" s="31" t="s">
        <v>1891</v>
      </c>
      <c r="P5" s="31" t="s">
        <v>407</v>
      </c>
      <c r="Q5" s="31" t="s">
        <v>1865</v>
      </c>
    </row>
    <row r="6" spans="1:17">
      <c r="A6" s="27" t="s">
        <v>2009</v>
      </c>
      <c r="B6" s="26">
        <v>17918</v>
      </c>
      <c r="C6" s="26" t="s">
        <v>300</v>
      </c>
      <c r="D6" s="26" t="s">
        <v>775</v>
      </c>
      <c r="E6" s="26" t="s">
        <v>52</v>
      </c>
      <c r="F6" s="26" t="s">
        <v>266</v>
      </c>
      <c r="G6" s="26" t="s">
        <v>1577</v>
      </c>
      <c r="H6" s="26" t="s">
        <v>778</v>
      </c>
      <c r="I6" s="26" t="s">
        <v>265</v>
      </c>
      <c r="J6" s="26" t="s">
        <v>300</v>
      </c>
      <c r="K6" s="26" t="s">
        <v>1566</v>
      </c>
      <c r="L6" s="26" t="s">
        <v>1986</v>
      </c>
      <c r="M6" s="26" t="s">
        <v>1885</v>
      </c>
      <c r="N6" s="26" t="s">
        <v>774</v>
      </c>
      <c r="O6" s="26" t="s">
        <v>1886</v>
      </c>
      <c r="P6" s="26" t="s">
        <v>301</v>
      </c>
      <c r="Q6" s="26" t="s">
        <v>1578</v>
      </c>
    </row>
    <row r="7" spans="1:17">
      <c r="A7" s="27" t="s">
        <v>2009</v>
      </c>
      <c r="B7" s="26">
        <v>61297</v>
      </c>
      <c r="C7" s="26" t="s">
        <v>311</v>
      </c>
      <c r="D7" s="26" t="s">
        <v>775</v>
      </c>
      <c r="E7" s="26" t="s">
        <v>155</v>
      </c>
      <c r="F7" s="26" t="s">
        <v>280</v>
      </c>
      <c r="G7" s="26" t="s">
        <v>1642</v>
      </c>
      <c r="H7" s="26" t="s">
        <v>778</v>
      </c>
      <c r="I7" s="26" t="s">
        <v>265</v>
      </c>
      <c r="J7" s="26" t="s">
        <v>311</v>
      </c>
      <c r="K7" s="26" t="s">
        <v>1560</v>
      </c>
      <c r="L7" s="26" t="s">
        <v>1996</v>
      </c>
      <c r="M7" s="26" t="s">
        <v>1890</v>
      </c>
      <c r="N7" s="26" t="s">
        <v>790</v>
      </c>
      <c r="O7" s="26" t="s">
        <v>1891</v>
      </c>
      <c r="P7" s="26" t="s">
        <v>2012</v>
      </c>
      <c r="Q7" s="26" t="s">
        <v>1643</v>
      </c>
    </row>
    <row r="8" spans="1:17">
      <c r="A8" s="30" t="s">
        <v>2010</v>
      </c>
      <c r="B8" s="26">
        <v>72389</v>
      </c>
      <c r="C8" s="26" t="s">
        <v>328</v>
      </c>
      <c r="D8" s="26" t="s">
        <v>775</v>
      </c>
      <c r="E8" s="26" t="s">
        <v>52</v>
      </c>
      <c r="F8" s="26" t="s">
        <v>266</v>
      </c>
      <c r="G8" s="26" t="s">
        <v>1749</v>
      </c>
      <c r="H8" s="26" t="s">
        <v>778</v>
      </c>
      <c r="I8" s="26" t="s">
        <v>265</v>
      </c>
      <c r="J8" s="26" t="s">
        <v>328</v>
      </c>
      <c r="K8" s="26" t="s">
        <v>1983</v>
      </c>
      <c r="L8" s="26" t="s">
        <v>1984</v>
      </c>
      <c r="M8" s="26" t="s">
        <v>1518</v>
      </c>
      <c r="N8" s="26" t="s">
        <v>774</v>
      </c>
      <c r="O8" s="26" t="s">
        <v>1985</v>
      </c>
      <c r="P8" s="26" t="s">
        <v>2000</v>
      </c>
      <c r="Q8" s="26" t="s">
        <v>1750</v>
      </c>
    </row>
    <row r="9" spans="1:17">
      <c r="A9" s="27" t="s">
        <v>2009</v>
      </c>
      <c r="B9" s="26">
        <v>29495</v>
      </c>
      <c r="C9" s="26" t="s">
        <v>398</v>
      </c>
      <c r="D9" s="26" t="s">
        <v>775</v>
      </c>
      <c r="E9" s="26" t="s">
        <v>155</v>
      </c>
      <c r="F9" s="26" t="s">
        <v>280</v>
      </c>
      <c r="G9" s="26" t="s">
        <v>1716</v>
      </c>
      <c r="H9" s="26" t="s">
        <v>778</v>
      </c>
      <c r="I9" s="26" t="s">
        <v>265</v>
      </c>
      <c r="J9" s="26" t="s">
        <v>398</v>
      </c>
      <c r="K9" s="26" t="s">
        <v>1718</v>
      </c>
      <c r="L9" s="26" t="s">
        <v>1942</v>
      </c>
      <c r="M9" s="26" t="s">
        <v>1894</v>
      </c>
      <c r="N9" s="26" t="s">
        <v>774</v>
      </c>
      <c r="O9" s="26" t="s">
        <v>1895</v>
      </c>
      <c r="P9" s="26" t="s">
        <v>399</v>
      </c>
      <c r="Q9" s="26" t="s">
        <v>1717</v>
      </c>
    </row>
    <row r="10" spans="1:17">
      <c r="A10" s="29" t="s">
        <v>2011</v>
      </c>
      <c r="B10" s="26">
        <v>77769</v>
      </c>
      <c r="C10" s="26" t="s">
        <v>408</v>
      </c>
      <c r="D10" s="26" t="s">
        <v>775</v>
      </c>
      <c r="E10" s="26" t="s">
        <v>155</v>
      </c>
      <c r="F10" s="26" t="s">
        <v>280</v>
      </c>
      <c r="G10" s="26" t="s">
        <v>1781</v>
      </c>
      <c r="H10" s="26" t="s">
        <v>778</v>
      </c>
      <c r="I10" s="26" t="s">
        <v>265</v>
      </c>
      <c r="J10" s="26" t="s">
        <v>408</v>
      </c>
      <c r="K10" s="26" t="s">
        <v>1783</v>
      </c>
      <c r="L10" s="26" t="s">
        <v>1784</v>
      </c>
      <c r="M10" s="26" t="s">
        <v>1031</v>
      </c>
      <c r="N10" s="26" t="s">
        <v>774</v>
      </c>
      <c r="O10" s="26" t="s">
        <v>1897</v>
      </c>
      <c r="P10" s="26" t="s">
        <v>409</v>
      </c>
      <c r="Q10" s="26" t="s">
        <v>1782</v>
      </c>
    </row>
    <row r="11" spans="1:17">
      <c r="A11" s="27" t="s">
        <v>2009</v>
      </c>
      <c r="B11" s="26">
        <v>82169</v>
      </c>
      <c r="C11" s="26" t="s">
        <v>382</v>
      </c>
      <c r="D11" s="26" t="s">
        <v>775</v>
      </c>
      <c r="E11" s="26" t="s">
        <v>52</v>
      </c>
      <c r="F11" s="26" t="s">
        <v>266</v>
      </c>
      <c r="G11" s="26" t="s">
        <v>1812</v>
      </c>
      <c r="H11" s="26" t="s">
        <v>778</v>
      </c>
      <c r="I11" s="26" t="s">
        <v>265</v>
      </c>
      <c r="J11" s="26" t="s">
        <v>382</v>
      </c>
      <c r="K11" s="26" t="s">
        <v>1991</v>
      </c>
      <c r="L11" s="26" t="s">
        <v>1815</v>
      </c>
      <c r="M11" s="26" t="s">
        <v>1096</v>
      </c>
      <c r="N11" s="26" t="s">
        <v>774</v>
      </c>
      <c r="O11" s="26" t="s">
        <v>1898</v>
      </c>
      <c r="P11" s="26" t="s">
        <v>383</v>
      </c>
      <c r="Q11" s="26" t="s">
        <v>1813</v>
      </c>
    </row>
    <row r="12" spans="1:17">
      <c r="A12" s="30" t="s">
        <v>2010</v>
      </c>
      <c r="B12" s="26">
        <v>76036</v>
      </c>
      <c r="C12" s="26" t="s">
        <v>302</v>
      </c>
      <c r="D12" s="26" t="s">
        <v>775</v>
      </c>
      <c r="E12" s="26" t="s">
        <v>52</v>
      </c>
      <c r="F12" s="26" t="s">
        <v>266</v>
      </c>
      <c r="G12" s="26" t="s">
        <v>1764</v>
      </c>
      <c r="H12" s="26" t="s">
        <v>778</v>
      </c>
      <c r="I12" s="26" t="s">
        <v>265</v>
      </c>
      <c r="J12" s="26" t="s">
        <v>302</v>
      </c>
      <c r="K12" s="26" t="s">
        <v>1983</v>
      </c>
      <c r="L12" s="26" t="s">
        <v>1984</v>
      </c>
      <c r="M12" s="26" t="s">
        <v>1518</v>
      </c>
      <c r="N12" s="26" t="s">
        <v>774</v>
      </c>
      <c r="O12" s="26" t="s">
        <v>1985</v>
      </c>
      <c r="P12" s="26" t="s">
        <v>2000</v>
      </c>
      <c r="Q12" s="26" t="s">
        <v>1765</v>
      </c>
    </row>
    <row r="13" spans="1:17">
      <c r="A13" s="27" t="s">
        <v>2009</v>
      </c>
      <c r="B13" s="26">
        <v>20990</v>
      </c>
      <c r="C13" s="28" t="s">
        <v>395</v>
      </c>
      <c r="D13" s="26" t="s">
        <v>775</v>
      </c>
      <c r="E13" s="26" t="s">
        <v>52</v>
      </c>
      <c r="F13" s="26" t="s">
        <v>266</v>
      </c>
      <c r="G13" s="26" t="s">
        <v>1626</v>
      </c>
      <c r="H13" s="26" t="s">
        <v>778</v>
      </c>
      <c r="I13" s="26" t="s">
        <v>265</v>
      </c>
      <c r="J13" s="26" t="s">
        <v>395</v>
      </c>
      <c r="K13" s="26" t="s">
        <v>1621</v>
      </c>
      <c r="L13" s="26" t="s">
        <v>1628</v>
      </c>
      <c r="M13" s="26" t="s">
        <v>1887</v>
      </c>
      <c r="N13" s="26" t="s">
        <v>774</v>
      </c>
      <c r="O13" s="26" t="s">
        <v>1888</v>
      </c>
      <c r="P13" s="26" t="s">
        <v>1889</v>
      </c>
      <c r="Q13" s="26" t="s">
        <v>1627</v>
      </c>
    </row>
    <row r="14" spans="1:17">
      <c r="A14" s="27" t="s">
        <v>2009</v>
      </c>
      <c r="B14" s="26">
        <v>44728</v>
      </c>
      <c r="C14" s="26" t="s">
        <v>294</v>
      </c>
      <c r="D14" s="26" t="s">
        <v>775</v>
      </c>
      <c r="E14" s="26" t="s">
        <v>52</v>
      </c>
      <c r="F14" s="26" t="s">
        <v>266</v>
      </c>
      <c r="G14" s="26" t="s">
        <v>1564</v>
      </c>
      <c r="H14" s="26" t="s">
        <v>778</v>
      </c>
      <c r="I14" s="26" t="s">
        <v>265</v>
      </c>
      <c r="J14" s="26" t="s">
        <v>294</v>
      </c>
      <c r="K14" s="26" t="s">
        <v>1566</v>
      </c>
      <c r="L14" s="26" t="s">
        <v>1567</v>
      </c>
      <c r="M14" s="26" t="s">
        <v>1885</v>
      </c>
      <c r="N14" s="26" t="s">
        <v>774</v>
      </c>
      <c r="O14" s="26" t="s">
        <v>1886</v>
      </c>
      <c r="P14" s="26" t="s">
        <v>295</v>
      </c>
      <c r="Q14" s="26" t="s">
        <v>1565</v>
      </c>
    </row>
    <row r="15" spans="1:17">
      <c r="A15" s="27" t="s">
        <v>2009</v>
      </c>
      <c r="B15" s="26">
        <v>26913</v>
      </c>
      <c r="C15" s="26" t="s">
        <v>402</v>
      </c>
      <c r="D15" s="26" t="s">
        <v>775</v>
      </c>
      <c r="E15" s="26" t="s">
        <v>155</v>
      </c>
      <c r="F15" s="26" t="s">
        <v>280</v>
      </c>
      <c r="G15" s="26" t="s">
        <v>1665</v>
      </c>
      <c r="H15" s="26" t="s">
        <v>778</v>
      </c>
      <c r="I15" s="26" t="s">
        <v>265</v>
      </c>
      <c r="J15" s="26" t="s">
        <v>402</v>
      </c>
      <c r="K15" s="26" t="s">
        <v>1671</v>
      </c>
      <c r="L15" s="26" t="s">
        <v>1982</v>
      </c>
      <c r="M15" s="26" t="s">
        <v>1892</v>
      </c>
      <c r="N15" s="26" t="s">
        <v>774</v>
      </c>
      <c r="O15" s="26" t="s">
        <v>1893</v>
      </c>
      <c r="P15" s="26" t="s">
        <v>990</v>
      </c>
      <c r="Q15" s="26" t="s">
        <v>1666</v>
      </c>
    </row>
    <row r="16" spans="1:17">
      <c r="A16" s="27" t="s">
        <v>2009</v>
      </c>
      <c r="B16" s="26">
        <v>24752</v>
      </c>
      <c r="C16" s="26" t="s">
        <v>389</v>
      </c>
      <c r="D16" s="26" t="s">
        <v>775</v>
      </c>
      <c r="E16" s="26" t="s">
        <v>52</v>
      </c>
      <c r="F16" s="26" t="s">
        <v>266</v>
      </c>
      <c r="G16" s="26" t="s">
        <v>1804</v>
      </c>
      <c r="H16" s="26" t="s">
        <v>778</v>
      </c>
      <c r="I16" s="26" t="s">
        <v>265</v>
      </c>
      <c r="J16" s="26" t="s">
        <v>389</v>
      </c>
      <c r="K16" s="26" t="s">
        <v>943</v>
      </c>
      <c r="L16" s="26" t="s">
        <v>1815</v>
      </c>
      <c r="M16" s="26" t="s">
        <v>945</v>
      </c>
      <c r="N16" s="26" t="s">
        <v>872</v>
      </c>
      <c r="O16" s="26" t="s">
        <v>946</v>
      </c>
      <c r="P16" s="26" t="s">
        <v>2002</v>
      </c>
      <c r="Q16" s="26" t="s">
        <v>1805</v>
      </c>
    </row>
    <row r="17" spans="1:17">
      <c r="A17" s="27" t="s">
        <v>2009</v>
      </c>
      <c r="B17" s="26">
        <v>67658</v>
      </c>
      <c r="C17" s="26" t="s">
        <v>603</v>
      </c>
      <c r="D17" s="26" t="s">
        <v>775</v>
      </c>
      <c r="E17" s="26" t="s">
        <v>776</v>
      </c>
      <c r="F17" s="26" t="s">
        <v>777</v>
      </c>
      <c r="G17" s="26" t="s">
        <v>1700</v>
      </c>
      <c r="H17" s="26" t="s">
        <v>778</v>
      </c>
      <c r="I17" s="26" t="s">
        <v>17</v>
      </c>
      <c r="J17" s="26" t="s">
        <v>603</v>
      </c>
      <c r="K17" s="26" t="s">
        <v>1026</v>
      </c>
      <c r="L17" s="26" t="s">
        <v>967</v>
      </c>
      <c r="M17" s="26" t="s">
        <v>968</v>
      </c>
      <c r="N17" s="26" t="s">
        <v>872</v>
      </c>
      <c r="O17" s="26" t="s">
        <v>969</v>
      </c>
      <c r="P17" s="26" t="s">
        <v>2005</v>
      </c>
      <c r="Q17" s="26" t="s">
        <v>970</v>
      </c>
    </row>
    <row r="18" spans="1:17">
      <c r="A18" s="30" t="s">
        <v>2008</v>
      </c>
      <c r="B18" s="26">
        <v>77714</v>
      </c>
      <c r="C18" s="26" t="s">
        <v>293</v>
      </c>
      <c r="D18" s="26" t="s">
        <v>775</v>
      </c>
      <c r="E18" s="26" t="s">
        <v>309</v>
      </c>
      <c r="F18" s="26" t="s">
        <v>310</v>
      </c>
      <c r="G18" s="26" t="s">
        <v>1862</v>
      </c>
      <c r="H18" s="26" t="s">
        <v>778</v>
      </c>
      <c r="I18" s="26" t="s">
        <v>265</v>
      </c>
      <c r="J18" s="26" t="s">
        <v>293</v>
      </c>
      <c r="K18" s="26" t="s">
        <v>1916</v>
      </c>
      <c r="L18" s="26" t="s">
        <v>1701</v>
      </c>
      <c r="M18" s="26" t="s">
        <v>1917</v>
      </c>
      <c r="N18" s="26" t="s">
        <v>823</v>
      </c>
      <c r="O18" s="26" t="s">
        <v>1918</v>
      </c>
      <c r="P18" s="26" t="s">
        <v>2004</v>
      </c>
      <c r="Q18" s="26" t="s">
        <v>1863</v>
      </c>
    </row>
    <row r="19" spans="1:17">
      <c r="A19" s="30" t="s">
        <v>2008</v>
      </c>
      <c r="B19" s="26">
        <v>67522</v>
      </c>
      <c r="C19" s="26" t="s">
        <v>291</v>
      </c>
      <c r="D19" s="26" t="s">
        <v>775</v>
      </c>
      <c r="E19" s="26" t="s">
        <v>309</v>
      </c>
      <c r="F19" s="26" t="s">
        <v>310</v>
      </c>
      <c r="G19" s="26" t="s">
        <v>1990</v>
      </c>
      <c r="H19" s="26" t="s">
        <v>778</v>
      </c>
      <c r="I19" s="26" t="s">
        <v>265</v>
      </c>
      <c r="J19" s="26" t="s">
        <v>291</v>
      </c>
      <c r="K19" s="26" t="s">
        <v>1916</v>
      </c>
      <c r="L19" s="26" t="s">
        <v>1701</v>
      </c>
      <c r="M19" s="26" t="s">
        <v>1917</v>
      </c>
      <c r="N19" s="26" t="s">
        <v>823</v>
      </c>
      <c r="O19" s="26" t="s">
        <v>1918</v>
      </c>
      <c r="P19" s="26" t="s">
        <v>2004</v>
      </c>
      <c r="Q19" s="26" t="s">
        <v>1702</v>
      </c>
    </row>
    <row r="20" spans="1:17">
      <c r="A20" s="30" t="s">
        <v>2008</v>
      </c>
      <c r="B20" s="26">
        <v>79313</v>
      </c>
      <c r="C20" s="26" t="s">
        <v>410</v>
      </c>
      <c r="D20" s="26" t="s">
        <v>775</v>
      </c>
      <c r="E20" s="26" t="s">
        <v>52</v>
      </c>
      <c r="F20" s="26" t="s">
        <v>266</v>
      </c>
      <c r="G20" s="26" t="s">
        <v>1800</v>
      </c>
      <c r="H20" s="26" t="s">
        <v>778</v>
      </c>
      <c r="I20" s="26" t="s">
        <v>265</v>
      </c>
      <c r="J20" s="26" t="s">
        <v>410</v>
      </c>
      <c r="K20" s="26" t="s">
        <v>1916</v>
      </c>
      <c r="L20" s="26" t="s">
        <v>1701</v>
      </c>
      <c r="M20" s="26" t="s">
        <v>1917</v>
      </c>
      <c r="N20" s="26" t="s">
        <v>823</v>
      </c>
      <c r="O20" s="26" t="s">
        <v>1918</v>
      </c>
      <c r="P20" s="26" t="s">
        <v>2004</v>
      </c>
      <c r="Q20" s="26" t="s">
        <v>1801</v>
      </c>
    </row>
    <row r="21" spans="1:17">
      <c r="A21" s="27" t="s">
        <v>2009</v>
      </c>
      <c r="B21" s="26">
        <v>21007</v>
      </c>
      <c r="C21" s="28" t="s">
        <v>393</v>
      </c>
      <c r="D21" s="26" t="s">
        <v>775</v>
      </c>
      <c r="E21" s="26" t="s">
        <v>52</v>
      </c>
      <c r="F21" s="26" t="s">
        <v>266</v>
      </c>
      <c r="G21" s="26" t="s">
        <v>1619</v>
      </c>
      <c r="H21" s="26" t="s">
        <v>778</v>
      </c>
      <c r="I21" s="26" t="s">
        <v>265</v>
      </c>
      <c r="J21" s="26" t="s">
        <v>393</v>
      </c>
      <c r="K21" s="26" t="s">
        <v>1621</v>
      </c>
      <c r="L21" s="26" t="s">
        <v>1622</v>
      </c>
      <c r="M21" s="26" t="s">
        <v>1887</v>
      </c>
      <c r="N21" s="26" t="s">
        <v>774</v>
      </c>
      <c r="O21" s="26" t="s">
        <v>1888</v>
      </c>
      <c r="P21" s="26" t="s">
        <v>394</v>
      </c>
      <c r="Q21" s="26" t="s">
        <v>1620</v>
      </c>
    </row>
    <row r="22" spans="1:17">
      <c r="A22" s="27" t="s">
        <v>2009</v>
      </c>
      <c r="B22" s="26">
        <v>22500</v>
      </c>
      <c r="C22" s="26" t="s">
        <v>424</v>
      </c>
      <c r="D22" s="26" t="s">
        <v>775</v>
      </c>
      <c r="E22" s="26" t="s">
        <v>52</v>
      </c>
      <c r="F22" s="26" t="s">
        <v>266</v>
      </c>
      <c r="G22" s="26" t="s">
        <v>1595</v>
      </c>
      <c r="H22" s="26" t="s">
        <v>778</v>
      </c>
      <c r="I22" s="26" t="s">
        <v>265</v>
      </c>
      <c r="J22" s="26" t="s">
        <v>424</v>
      </c>
      <c r="K22" s="26" t="s">
        <v>1991</v>
      </c>
      <c r="L22" s="26" t="s">
        <v>1815</v>
      </c>
      <c r="M22" s="26" t="s">
        <v>1096</v>
      </c>
      <c r="N22" s="26" t="s">
        <v>774</v>
      </c>
      <c r="O22" s="26" t="s">
        <v>1898</v>
      </c>
      <c r="P22" s="26" t="s">
        <v>425</v>
      </c>
      <c r="Q22" s="26" t="s">
        <v>1596</v>
      </c>
    </row>
    <row r="23" spans="1:17">
      <c r="A23" s="27" t="s">
        <v>2009</v>
      </c>
      <c r="B23" s="26">
        <v>24364</v>
      </c>
      <c r="C23" s="26" t="s">
        <v>628</v>
      </c>
      <c r="D23" s="26" t="s">
        <v>775</v>
      </c>
      <c r="E23" s="26" t="s">
        <v>52</v>
      </c>
      <c r="F23" s="26" t="s">
        <v>53</v>
      </c>
      <c r="G23" s="26" t="s">
        <v>1599</v>
      </c>
      <c r="H23" s="26" t="s">
        <v>778</v>
      </c>
      <c r="I23" s="26" t="s">
        <v>17</v>
      </c>
      <c r="J23" s="26" t="s">
        <v>628</v>
      </c>
      <c r="K23" s="26" t="s">
        <v>2013</v>
      </c>
      <c r="L23" s="26" t="s">
        <v>935</v>
      </c>
      <c r="M23" s="26" t="s">
        <v>822</v>
      </c>
      <c r="N23" s="26" t="s">
        <v>774</v>
      </c>
      <c r="O23" s="26" t="s">
        <v>936</v>
      </c>
      <c r="P23" s="26" t="s">
        <v>621</v>
      </c>
      <c r="Q23" s="26" t="s">
        <v>937</v>
      </c>
    </row>
    <row r="24" spans="1:17">
      <c r="A24" s="27" t="s">
        <v>2009</v>
      </c>
      <c r="B24" s="26">
        <v>77815</v>
      </c>
      <c r="C24" s="26" t="s">
        <v>620</v>
      </c>
      <c r="D24" s="26" t="s">
        <v>775</v>
      </c>
      <c r="E24" s="26" t="s">
        <v>52</v>
      </c>
      <c r="F24" s="26" t="s">
        <v>53</v>
      </c>
      <c r="G24" s="26" t="s">
        <v>1787</v>
      </c>
      <c r="H24" s="26" t="s">
        <v>778</v>
      </c>
      <c r="I24" s="26" t="s">
        <v>17</v>
      </c>
      <c r="J24" s="26" t="s">
        <v>620</v>
      </c>
      <c r="K24" s="26" t="s">
        <v>2013</v>
      </c>
      <c r="L24" s="26" t="s">
        <v>935</v>
      </c>
      <c r="M24" s="26" t="s">
        <v>822</v>
      </c>
      <c r="N24" s="26" t="s">
        <v>774</v>
      </c>
      <c r="O24" s="26" t="s">
        <v>936</v>
      </c>
      <c r="P24" s="26" t="s">
        <v>621</v>
      </c>
      <c r="Q24" s="26" t="s">
        <v>1017</v>
      </c>
    </row>
    <row r="25" spans="1:17">
      <c r="A25" s="27" t="s">
        <v>2009</v>
      </c>
      <c r="B25" s="26">
        <v>51809</v>
      </c>
      <c r="C25" s="26" t="s">
        <v>584</v>
      </c>
      <c r="D25" s="26" t="s">
        <v>775</v>
      </c>
      <c r="E25" s="26" t="s">
        <v>776</v>
      </c>
      <c r="F25" s="26" t="s">
        <v>777</v>
      </c>
      <c r="G25" s="26" t="s">
        <v>1572</v>
      </c>
      <c r="H25" s="26" t="s">
        <v>778</v>
      </c>
      <c r="I25" s="26" t="s">
        <v>17</v>
      </c>
      <c r="J25" s="26" t="s">
        <v>584</v>
      </c>
      <c r="K25" s="26" t="s">
        <v>943</v>
      </c>
      <c r="L25" s="26" t="s">
        <v>1967</v>
      </c>
      <c r="M25" s="26" t="s">
        <v>945</v>
      </c>
      <c r="N25" s="26" t="s">
        <v>872</v>
      </c>
      <c r="O25" s="26" t="s">
        <v>946</v>
      </c>
      <c r="P25" s="26" t="s">
        <v>585</v>
      </c>
      <c r="Q25" s="26" t="s">
        <v>949</v>
      </c>
    </row>
    <row r="26" spans="1:17">
      <c r="A26" s="27" t="s">
        <v>2009</v>
      </c>
      <c r="B26" s="26">
        <v>51805</v>
      </c>
      <c r="C26" s="26" t="s">
        <v>591</v>
      </c>
      <c r="D26" s="26" t="s">
        <v>775</v>
      </c>
      <c r="E26" s="26" t="s">
        <v>776</v>
      </c>
      <c r="F26" s="26" t="s">
        <v>777</v>
      </c>
      <c r="G26" s="26" t="s">
        <v>1563</v>
      </c>
      <c r="H26" s="26" t="s">
        <v>778</v>
      </c>
      <c r="I26" s="26" t="s">
        <v>17</v>
      </c>
      <c r="J26" s="26" t="s">
        <v>591</v>
      </c>
      <c r="K26" s="26" t="s">
        <v>943</v>
      </c>
      <c r="L26" s="26" t="s">
        <v>1967</v>
      </c>
      <c r="M26" s="26" t="s">
        <v>945</v>
      </c>
      <c r="N26" s="26" t="s">
        <v>872</v>
      </c>
      <c r="O26" s="26" t="s">
        <v>946</v>
      </c>
      <c r="P26" s="26" t="s">
        <v>2002</v>
      </c>
      <c r="Q26" s="26" t="s">
        <v>947</v>
      </c>
    </row>
    <row r="27" spans="1:17">
      <c r="A27" s="27" t="s">
        <v>2009</v>
      </c>
      <c r="B27" s="26">
        <v>20830</v>
      </c>
      <c r="C27" s="28" t="s">
        <v>459</v>
      </c>
      <c r="D27" s="26" t="s">
        <v>775</v>
      </c>
      <c r="E27" s="26" t="s">
        <v>52</v>
      </c>
      <c r="F27" s="26" t="s">
        <v>266</v>
      </c>
      <c r="G27" s="26" t="s">
        <v>1623</v>
      </c>
      <c r="H27" s="26" t="s">
        <v>778</v>
      </c>
      <c r="I27" s="26" t="s">
        <v>265</v>
      </c>
      <c r="J27" s="26" t="s">
        <v>2001</v>
      </c>
      <c r="K27" s="26" t="s">
        <v>1621</v>
      </c>
      <c r="L27" s="26" t="s">
        <v>1625</v>
      </c>
      <c r="M27" s="26" t="s">
        <v>1887</v>
      </c>
      <c r="N27" s="26" t="s">
        <v>774</v>
      </c>
      <c r="O27" s="26" t="s">
        <v>1888</v>
      </c>
      <c r="P27" s="26" t="s">
        <v>460</v>
      </c>
      <c r="Q27" s="26" t="s">
        <v>1624</v>
      </c>
    </row>
    <row r="28" spans="1:17">
      <c r="A28" s="29" t="s">
        <v>2011</v>
      </c>
      <c r="B28" s="26">
        <v>29434</v>
      </c>
      <c r="C28" s="28" t="s">
        <v>446</v>
      </c>
      <c r="D28" s="26" t="s">
        <v>775</v>
      </c>
      <c r="E28" s="26" t="s">
        <v>52</v>
      </c>
      <c r="F28" s="26" t="s">
        <v>266</v>
      </c>
      <c r="G28" s="26" t="s">
        <v>1703</v>
      </c>
      <c r="H28" s="26" t="s">
        <v>778</v>
      </c>
      <c r="I28" s="26" t="s">
        <v>265</v>
      </c>
      <c r="J28" s="26" t="s">
        <v>446</v>
      </c>
      <c r="K28" s="26" t="s">
        <v>1987</v>
      </c>
      <c r="L28" s="24" t="s">
        <v>1988</v>
      </c>
      <c r="M28" s="26" t="s">
        <v>1050</v>
      </c>
      <c r="N28" s="26" t="s">
        <v>774</v>
      </c>
      <c r="O28" s="26" t="s">
        <v>1989</v>
      </c>
      <c r="P28" s="26" t="s">
        <v>2003</v>
      </c>
      <c r="Q28" s="26" t="s">
        <v>1704</v>
      </c>
    </row>
    <row r="29" spans="1:17">
      <c r="A29" s="27" t="s">
        <v>2009</v>
      </c>
      <c r="B29" s="26">
        <v>25376</v>
      </c>
      <c r="C29" s="26" t="s">
        <v>403</v>
      </c>
      <c r="D29" s="26" t="s">
        <v>775</v>
      </c>
      <c r="E29" s="26" t="s">
        <v>155</v>
      </c>
      <c r="F29" s="26" t="s">
        <v>280</v>
      </c>
      <c r="G29" s="26" t="s">
        <v>1669</v>
      </c>
      <c r="H29" s="26" t="s">
        <v>778</v>
      </c>
      <c r="I29" s="26" t="s">
        <v>265</v>
      </c>
      <c r="J29" s="26" t="s">
        <v>403</v>
      </c>
      <c r="K29" s="26" t="s">
        <v>1671</v>
      </c>
      <c r="L29" s="26" t="s">
        <v>1939</v>
      </c>
      <c r="M29" s="26" t="s">
        <v>1892</v>
      </c>
      <c r="N29" s="26" t="s">
        <v>774</v>
      </c>
      <c r="O29" s="26" t="s">
        <v>1893</v>
      </c>
      <c r="P29" s="26" t="s">
        <v>404</v>
      </c>
      <c r="Q29" s="26" t="s">
        <v>1670</v>
      </c>
    </row>
    <row r="31" spans="1:17">
      <c r="C31" s="26" t="s">
        <v>1956</v>
      </c>
    </row>
    <row r="32" spans="1:17">
      <c r="C32" s="26" t="s">
        <v>1956</v>
      </c>
    </row>
    <row r="33" spans="3:3">
      <c r="C33" s="26" t="s">
        <v>1956</v>
      </c>
    </row>
  </sheetData>
  <autoFilter ref="A1:Q29" xr:uid="{00000000-0001-0000-0000-000000000000}"/>
  <hyperlinks>
    <hyperlink ref="L28" r:id="rId1" xr:uid="{8204212D-B69D-49DA-87AD-0CB6C856C2BC}"/>
    <hyperlink ref="L5" r:id="rId2" xr:uid="{43AA8EE5-3924-4EBC-A3F5-13AAB57E3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89CF-8373-40CF-B4AE-54E406A33379}">
  <dimension ref="A1:B1"/>
  <sheetViews>
    <sheetView zoomScale="115" zoomScaleNormal="115" workbookViewId="0">
      <selection activeCell="B1" sqref="B1"/>
    </sheetView>
  </sheetViews>
  <sheetFormatPr baseColWidth="10" defaultColWidth="8.83203125" defaultRowHeight="15"/>
  <cols>
    <col min="1" max="1" width="23.5" customWidth="1"/>
    <col min="2" max="2" width="23.1640625" customWidth="1"/>
  </cols>
  <sheetData>
    <row r="1" spans="1:2">
      <c r="A1" s="7" t="s">
        <v>1878</v>
      </c>
      <c r="B1" s="8" t="s">
        <v>2029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BD0FF-9099-4A39-A3A5-B4212ACED2C8}">
  <dimension ref="A1:N602"/>
  <sheetViews>
    <sheetView zoomScaleNormal="100" workbookViewId="0">
      <pane ySplit="1" topLeftCell="A378" activePane="bottomLeft" state="frozen"/>
      <selection activeCell="E36" sqref="E36"/>
      <selection pane="bottomLeft" activeCell="E36" sqref="E36"/>
    </sheetView>
  </sheetViews>
  <sheetFormatPr baseColWidth="10" defaultColWidth="8.83203125" defaultRowHeight="15"/>
  <cols>
    <col min="1" max="1" width="6.83203125" style="11" bestFit="1" customWidth="1"/>
    <col min="2" max="2" width="51.83203125" style="11" bestFit="1" customWidth="1"/>
    <col min="3" max="3" width="8" style="11" bestFit="1" customWidth="1"/>
    <col min="4" max="4" width="12.83203125" style="11" bestFit="1" customWidth="1"/>
    <col min="5" max="5" width="33.1640625" style="11" hidden="1" customWidth="1"/>
    <col min="6" max="6" width="20.83203125" style="11" hidden="1" customWidth="1"/>
    <col min="7" max="7" width="24" style="11" bestFit="1" customWidth="1"/>
    <col min="8" max="8" width="36.83203125" style="11" bestFit="1" customWidth="1"/>
    <col min="9" max="9" width="40" style="11" bestFit="1" customWidth="1"/>
    <col min="10" max="10" width="40" style="9" customWidth="1"/>
    <col min="11" max="11" width="40" style="11" customWidth="1"/>
    <col min="12" max="12" width="41.83203125" style="11" customWidth="1"/>
    <col min="13" max="13" width="15" style="11" customWidth="1"/>
    <col min="14" max="14" width="11.5" style="18" customWidth="1"/>
    <col min="15" max="16384" width="8.83203125" style="11"/>
  </cols>
  <sheetData>
    <row r="1" spans="1:14" s="13" customFormat="1" ht="32">
      <c r="A1" s="12" t="s">
        <v>0</v>
      </c>
      <c r="B1" s="12" t="s">
        <v>754</v>
      </c>
      <c r="C1" s="12" t="s">
        <v>761</v>
      </c>
      <c r="D1" s="12" t="s">
        <v>2</v>
      </c>
      <c r="E1" s="12" t="s">
        <v>762</v>
      </c>
      <c r="F1" s="12" t="s">
        <v>763</v>
      </c>
      <c r="G1" s="12" t="s">
        <v>766</v>
      </c>
      <c r="H1" s="12" t="s">
        <v>767</v>
      </c>
      <c r="I1" s="12" t="s">
        <v>768</v>
      </c>
      <c r="J1" s="15" t="s">
        <v>1924</v>
      </c>
      <c r="K1" s="14" t="s">
        <v>1925</v>
      </c>
      <c r="L1" s="12" t="s">
        <v>9</v>
      </c>
      <c r="M1" s="5" t="s">
        <v>1947</v>
      </c>
      <c r="N1" s="19" t="s">
        <v>1950</v>
      </c>
    </row>
    <row r="2" spans="1:14">
      <c r="A2" s="11">
        <v>70944</v>
      </c>
      <c r="B2" s="11" t="s">
        <v>619</v>
      </c>
      <c r="C2" s="11" t="s">
        <v>775</v>
      </c>
      <c r="D2" s="11" t="str">
        <f>IFERROR(INDEX('Overzicht Mitz'!C:C,MATCH(Table159[[#This Row],[URA]],'Overzicht Mitz'!A:A,0)),"")</f>
        <v/>
      </c>
      <c r="E2" s="11" t="s">
        <v>52</v>
      </c>
      <c r="F2" s="11" t="s">
        <v>53</v>
      </c>
      <c r="G2" s="11" t="s">
        <v>17</v>
      </c>
      <c r="H2" s="11" t="s">
        <v>1001</v>
      </c>
      <c r="I2" s="11" t="s">
        <v>1002</v>
      </c>
      <c r="M2" s="11" t="b">
        <v>1</v>
      </c>
      <c r="N2" s="18">
        <f>IF(Table159[[#This Row],[Gecontroleerd door koepel]],IF(OR(Table159[[#This Row],[Naam WV nieuw]]&lt;&gt;"",Table159[[#This Row],[Mail WV nieuw]]&lt;&gt;""),1,0),0)</f>
        <v>0</v>
      </c>
    </row>
    <row r="3" spans="1:14">
      <c r="A3" s="11">
        <v>24364</v>
      </c>
      <c r="B3" s="11" t="s">
        <v>628</v>
      </c>
      <c r="C3" s="11" t="s">
        <v>775</v>
      </c>
      <c r="D3" s="11" t="str">
        <f>IFERROR(INDEX('Overzicht Mitz'!C:C,MATCH(Table159[[#This Row],[URA]],'Overzicht Mitz'!A:A,0)),"")</f>
        <v/>
      </c>
      <c r="E3" s="11" t="s">
        <v>52</v>
      </c>
      <c r="F3" s="11" t="s">
        <v>53</v>
      </c>
      <c r="G3" s="11" t="s">
        <v>17</v>
      </c>
      <c r="H3" s="11" t="s">
        <v>934</v>
      </c>
      <c r="I3" s="11" t="s">
        <v>935</v>
      </c>
      <c r="M3" s="11" t="b">
        <v>1</v>
      </c>
      <c r="N3" s="18">
        <f>IF(Table159[[#This Row],[Gecontroleerd door koepel]],IF(OR(Table159[[#This Row],[Naam WV nieuw]]&lt;&gt;"",Table159[[#This Row],[Mail WV nieuw]]&lt;&gt;""),1,0),0)</f>
        <v>0</v>
      </c>
    </row>
    <row r="4" spans="1:14">
      <c r="A4" s="11">
        <v>52202</v>
      </c>
      <c r="B4" s="11" t="s">
        <v>50</v>
      </c>
      <c r="C4" s="11" t="s">
        <v>775</v>
      </c>
      <c r="D4" s="11" t="str">
        <f>IFERROR(INDEX('Overzicht Mitz'!C:C,MATCH(Table159[[#This Row],[URA]],'Overzicht Mitz'!A:A,0)),"")</f>
        <v/>
      </c>
      <c r="E4" s="11" t="s">
        <v>776</v>
      </c>
      <c r="F4" s="11" t="s">
        <v>929</v>
      </c>
      <c r="G4" s="11" t="s">
        <v>17</v>
      </c>
      <c r="H4" s="11" t="s">
        <v>930</v>
      </c>
      <c r="I4" s="11" t="s">
        <v>931</v>
      </c>
      <c r="M4" s="11" t="b">
        <v>1</v>
      </c>
      <c r="N4" s="18">
        <f>IF(Table159[[#This Row],[Gecontroleerd door koepel]],IF(OR(Table159[[#This Row],[Naam WV nieuw]]&lt;&gt;"",Table159[[#This Row],[Mail WV nieuw]]&lt;&gt;""),1,0),0)</f>
        <v>0</v>
      </c>
    </row>
    <row r="5" spans="1:14">
      <c r="A5" s="11">
        <v>80930</v>
      </c>
      <c r="B5" s="11" t="s">
        <v>614</v>
      </c>
      <c r="C5" s="11" t="s">
        <v>775</v>
      </c>
      <c r="D5" s="11" t="str">
        <f>IFERROR(INDEX('Overzicht Mitz'!C:C,MATCH(Table159[[#This Row],[URA]],'Overzicht Mitz'!A:A,0)),"")</f>
        <v/>
      </c>
      <c r="E5" s="11" t="s">
        <v>52</v>
      </c>
      <c r="F5" s="11" t="s">
        <v>53</v>
      </c>
      <c r="G5" s="11" t="s">
        <v>17</v>
      </c>
      <c r="H5" s="11" t="s">
        <v>1041</v>
      </c>
      <c r="I5" s="11" t="s">
        <v>1042</v>
      </c>
      <c r="M5" s="11" t="b">
        <v>1</v>
      </c>
      <c r="N5" s="18">
        <f>IF(Table159[[#This Row],[Gecontroleerd door koepel]],IF(OR(Table159[[#This Row],[Naam WV nieuw]]&lt;&gt;"",Table159[[#This Row],[Mail WV nieuw]]&lt;&gt;""),1,0),0)</f>
        <v>0</v>
      </c>
    </row>
    <row r="6" spans="1:14">
      <c r="A6" s="11">
        <v>67113</v>
      </c>
      <c r="B6" s="11" t="s">
        <v>594</v>
      </c>
      <c r="C6" s="11" t="s">
        <v>775</v>
      </c>
      <c r="D6" s="11" t="str">
        <f>IFERROR(INDEX('Overzicht Mitz'!C:C,MATCH(Table159[[#This Row],[URA]],'Overzicht Mitz'!A:A,0)),"")</f>
        <v/>
      </c>
      <c r="E6" s="11" t="s">
        <v>776</v>
      </c>
      <c r="F6" s="11" t="s">
        <v>777</v>
      </c>
      <c r="G6" s="11" t="s">
        <v>17</v>
      </c>
      <c r="H6" s="11" t="s">
        <v>965</v>
      </c>
      <c r="I6" s="11" t="s">
        <v>966</v>
      </c>
      <c r="M6" s="11" t="b">
        <v>1</v>
      </c>
      <c r="N6" s="18">
        <f>IF(Table159[[#This Row],[Gecontroleerd door koepel]],IF(OR(Table159[[#This Row],[Naam WV nieuw]]&lt;&gt;"",Table159[[#This Row],[Mail WV nieuw]]&lt;&gt;""),1,0),0)</f>
        <v>0</v>
      </c>
    </row>
    <row r="7" spans="1:14">
      <c r="A7" s="11">
        <v>50615</v>
      </c>
      <c r="B7" s="11" t="s">
        <v>592</v>
      </c>
      <c r="C7" s="11" t="s">
        <v>775</v>
      </c>
      <c r="D7" s="11" t="str">
        <f>IFERROR(INDEX('Overzicht Mitz'!C:C,MATCH(Table159[[#This Row],[URA]],'Overzicht Mitz'!A:A,0)),"")</f>
        <v/>
      </c>
      <c r="E7" s="11" t="s">
        <v>776</v>
      </c>
      <c r="F7" s="11" t="s">
        <v>777</v>
      </c>
      <c r="G7" s="11" t="s">
        <v>17</v>
      </c>
      <c r="H7" s="11" t="s">
        <v>941</v>
      </c>
      <c r="I7" s="11" t="s">
        <v>942</v>
      </c>
      <c r="M7" s="11" t="b">
        <v>1</v>
      </c>
      <c r="N7" s="18">
        <f>IF(Table159[[#This Row],[Gecontroleerd door koepel]],IF(OR(Table159[[#This Row],[Naam WV nieuw]]&lt;&gt;"",Table159[[#This Row],[Mail WV nieuw]]&lt;&gt;""),1,0),0)</f>
        <v>0</v>
      </c>
    </row>
    <row r="8" spans="1:14">
      <c r="A8" s="11">
        <v>69435</v>
      </c>
      <c r="B8" s="11" t="s">
        <v>602</v>
      </c>
      <c r="C8" s="11" t="s">
        <v>775</v>
      </c>
      <c r="D8" s="11" t="str">
        <f>IFERROR(INDEX('Overzicht Mitz'!C:C,MATCH(Table159[[#This Row],[URA]],'Overzicht Mitz'!A:A,0)),"")</f>
        <v/>
      </c>
      <c r="E8" s="11" t="s">
        <v>776</v>
      </c>
      <c r="F8" s="11" t="s">
        <v>777</v>
      </c>
      <c r="G8" s="11" t="s">
        <v>17</v>
      </c>
      <c r="H8" s="11" t="s">
        <v>973</v>
      </c>
      <c r="I8" s="11" t="s">
        <v>974</v>
      </c>
      <c r="M8" s="11" t="b">
        <v>1</v>
      </c>
      <c r="N8" s="18">
        <f>IF(Table159[[#This Row],[Gecontroleerd door koepel]],IF(OR(Table159[[#This Row],[Naam WV nieuw]]&lt;&gt;"",Table159[[#This Row],[Mail WV nieuw]]&lt;&gt;""),1,0),0)</f>
        <v>0</v>
      </c>
    </row>
    <row r="9" spans="1:14">
      <c r="A9" s="11">
        <v>72988</v>
      </c>
      <c r="B9" s="11" t="s">
        <v>612</v>
      </c>
      <c r="C9" s="11" t="s">
        <v>775</v>
      </c>
      <c r="D9" s="11" t="str">
        <f>IFERROR(INDEX('Overzicht Mitz'!C:C,MATCH(Table159[[#This Row],[URA]],'Overzicht Mitz'!A:A,0)),"")</f>
        <v/>
      </c>
      <c r="E9" s="11" t="s">
        <v>52</v>
      </c>
      <c r="F9" s="11" t="s">
        <v>53</v>
      </c>
      <c r="G9" s="11" t="s">
        <v>17</v>
      </c>
      <c r="H9" s="11" t="s">
        <v>1008</v>
      </c>
      <c r="I9" s="11" t="s">
        <v>1009</v>
      </c>
      <c r="M9" s="11" t="b">
        <v>1</v>
      </c>
      <c r="N9" s="18">
        <f>IF(Table159[[#This Row],[Gecontroleerd door koepel]],IF(OR(Table159[[#This Row],[Naam WV nieuw]]&lt;&gt;"",Table159[[#This Row],[Mail WV nieuw]]&lt;&gt;""),1,0),0)</f>
        <v>0</v>
      </c>
    </row>
    <row r="10" spans="1:14">
      <c r="A10" s="11">
        <v>53807</v>
      </c>
      <c r="B10" s="11" t="s">
        <v>622</v>
      </c>
      <c r="C10" s="11" t="s">
        <v>775</v>
      </c>
      <c r="D10" s="11" t="str">
        <f>IFERROR(INDEX('Overzicht Mitz'!C:C,MATCH(Table159[[#This Row],[URA]],'Overzicht Mitz'!A:A,0)),"")</f>
        <v/>
      </c>
      <c r="E10" s="11" t="s">
        <v>52</v>
      </c>
      <c r="F10" s="11" t="s">
        <v>53</v>
      </c>
      <c r="G10" s="11" t="s">
        <v>17</v>
      </c>
      <c r="H10" s="11" t="s">
        <v>979</v>
      </c>
      <c r="I10" s="11" t="s">
        <v>980</v>
      </c>
      <c r="M10" s="11" t="b">
        <v>1</v>
      </c>
      <c r="N10" s="18">
        <f>IF(Table159[[#This Row],[Gecontroleerd door koepel]],IF(OR(Table159[[#This Row],[Naam WV nieuw]]&lt;&gt;"",Table159[[#This Row],[Mail WV nieuw]]&lt;&gt;""),1,0),0)</f>
        <v>0</v>
      </c>
    </row>
    <row r="11" spans="1:14">
      <c r="A11" s="11">
        <v>68509</v>
      </c>
      <c r="B11" s="11" t="s">
        <v>587</v>
      </c>
      <c r="C11" s="11" t="s">
        <v>775</v>
      </c>
      <c r="D11" s="11" t="str">
        <f>IFERROR(INDEX('Overzicht Mitz'!C:C,MATCH(Table159[[#This Row],[URA]],'Overzicht Mitz'!A:A,0)),"")</f>
        <v/>
      </c>
      <c r="E11" s="11" t="s">
        <v>776</v>
      </c>
      <c r="F11" s="11" t="s">
        <v>777</v>
      </c>
      <c r="G11" s="11" t="s">
        <v>17</v>
      </c>
      <c r="H11" s="11" t="s">
        <v>971</v>
      </c>
      <c r="I11" s="11" t="s">
        <v>972</v>
      </c>
      <c r="M11" s="11" t="b">
        <v>1</v>
      </c>
      <c r="N11" s="18">
        <f>IF(Table159[[#This Row],[Gecontroleerd door koepel]],IF(OR(Table159[[#This Row],[Naam WV nieuw]]&lt;&gt;"",Table159[[#This Row],[Mail WV nieuw]]&lt;&gt;""),1,0),0)</f>
        <v>0</v>
      </c>
    </row>
    <row r="12" spans="1:14">
      <c r="A12" s="11">
        <v>66526</v>
      </c>
      <c r="B12" s="11" t="s">
        <v>611</v>
      </c>
      <c r="C12" s="11" t="s">
        <v>775</v>
      </c>
      <c r="D12" s="11" t="str">
        <f>IFERROR(INDEX('Overzicht Mitz'!C:C,MATCH(Table159[[#This Row],[URA]],'Overzicht Mitz'!A:A,0)),"")</f>
        <v/>
      </c>
      <c r="E12" s="11" t="s">
        <v>42</v>
      </c>
      <c r="F12" s="11" t="s">
        <v>43</v>
      </c>
      <c r="G12" s="11" t="s">
        <v>17</v>
      </c>
      <c r="H12" s="11" t="s">
        <v>993</v>
      </c>
      <c r="I12" s="11" t="s">
        <v>994</v>
      </c>
      <c r="M12" s="11" t="b">
        <v>1</v>
      </c>
      <c r="N12" s="18">
        <f>IF(Table159[[#This Row],[Gecontroleerd door koepel]],IF(OR(Table159[[#This Row],[Naam WV nieuw]]&lt;&gt;"",Table159[[#This Row],[Mail WV nieuw]]&lt;&gt;""),1,0),0)</f>
        <v>0</v>
      </c>
    </row>
    <row r="13" spans="1:14">
      <c r="A13" s="11">
        <v>80473</v>
      </c>
      <c r="B13" s="11" t="s">
        <v>638</v>
      </c>
      <c r="C13" s="11" t="s">
        <v>775</v>
      </c>
      <c r="D13" s="11" t="str">
        <f>IFERROR(INDEX('Overzicht Mitz'!C:C,MATCH(Table159[[#This Row],[URA]],'Overzicht Mitz'!A:A,0)),"")</f>
        <v/>
      </c>
      <c r="E13" s="11" t="s">
        <v>96</v>
      </c>
      <c r="F13" s="11" t="s">
        <v>97</v>
      </c>
      <c r="G13" s="11" t="s">
        <v>17</v>
      </c>
      <c r="H13" s="11" t="s">
        <v>1036</v>
      </c>
      <c r="I13" s="11" t="s">
        <v>1037</v>
      </c>
      <c r="M13" s="11" t="b">
        <v>1</v>
      </c>
      <c r="N13" s="18">
        <f>IF(Table159[[#This Row],[Gecontroleerd door koepel]],IF(OR(Table159[[#This Row],[Naam WV nieuw]]&lt;&gt;"",Table159[[#This Row],[Mail WV nieuw]]&lt;&gt;""),1,0),0)</f>
        <v>0</v>
      </c>
    </row>
    <row r="14" spans="1:14">
      <c r="A14" s="11">
        <v>11933</v>
      </c>
      <c r="B14" s="11" t="s">
        <v>634</v>
      </c>
      <c r="C14" s="11" t="s">
        <v>775</v>
      </c>
      <c r="D14" s="11" t="str">
        <f>IFERROR(INDEX('Overzicht Mitz'!C:C,MATCH(Table159[[#This Row],[URA]],'Overzicht Mitz'!A:A,0)),"")</f>
        <v/>
      </c>
      <c r="E14" s="11" t="s">
        <v>96</v>
      </c>
      <c r="F14" s="11" t="s">
        <v>97</v>
      </c>
      <c r="G14" s="11" t="s">
        <v>17</v>
      </c>
      <c r="H14" s="11" t="s">
        <v>932</v>
      </c>
      <c r="I14" s="11" t="s">
        <v>933</v>
      </c>
      <c r="M14" s="11" t="b">
        <v>1</v>
      </c>
      <c r="N14" s="18">
        <f>IF(Table159[[#This Row],[Gecontroleerd door koepel]],IF(OR(Table159[[#This Row],[Naam WV nieuw]]&lt;&gt;"",Table159[[#This Row],[Mail WV nieuw]]&lt;&gt;""),1,0),0)</f>
        <v>0</v>
      </c>
    </row>
    <row r="15" spans="1:14">
      <c r="A15" s="11">
        <v>87387</v>
      </c>
      <c r="B15" s="11" t="s">
        <v>639</v>
      </c>
      <c r="C15" s="11" t="s">
        <v>775</v>
      </c>
      <c r="D15" s="11" t="str">
        <f>IFERROR(INDEX('Overzicht Mitz'!C:C,MATCH(Table159[[#This Row],[URA]],'Overzicht Mitz'!A:A,0)),"")</f>
        <v/>
      </c>
      <c r="E15" s="11" t="s">
        <v>96</v>
      </c>
      <c r="F15" s="11" t="s">
        <v>97</v>
      </c>
      <c r="G15" s="11" t="s">
        <v>17</v>
      </c>
      <c r="H15" s="11" t="s">
        <v>1055</v>
      </c>
      <c r="I15" s="11" t="s">
        <v>1056</v>
      </c>
      <c r="M15" s="11" t="b">
        <v>1</v>
      </c>
      <c r="N15" s="18">
        <f>IF(Table159[[#This Row],[Gecontroleerd door koepel]],IF(OR(Table159[[#This Row],[Naam WV nieuw]]&lt;&gt;"",Table159[[#This Row],[Mail WV nieuw]]&lt;&gt;""),1,0),0)</f>
        <v>0</v>
      </c>
    </row>
    <row r="16" spans="1:14">
      <c r="A16" s="11">
        <v>73570</v>
      </c>
      <c r="B16" s="11" t="s">
        <v>637</v>
      </c>
      <c r="C16" s="11" t="s">
        <v>775</v>
      </c>
      <c r="D16" s="11" t="str">
        <f>IFERROR(INDEX('Overzicht Mitz'!C:C,MATCH(Table159[[#This Row],[URA]],'Overzicht Mitz'!A:A,0)),"")</f>
        <v/>
      </c>
      <c r="E16" s="11" t="s">
        <v>776</v>
      </c>
      <c r="F16" s="11" t="s">
        <v>777</v>
      </c>
      <c r="G16" s="11" t="s">
        <v>17</v>
      </c>
      <c r="H16" s="11" t="s">
        <v>1011</v>
      </c>
      <c r="I16" s="11" t="s">
        <v>1012</v>
      </c>
      <c r="M16" s="11" t="b">
        <v>1</v>
      </c>
      <c r="N16" s="18">
        <f>IF(Table159[[#This Row],[Gecontroleerd door koepel]],IF(OR(Table159[[#This Row],[Naam WV nieuw]]&lt;&gt;"",Table159[[#This Row],[Mail WV nieuw]]&lt;&gt;""),1,0),0)</f>
        <v>0</v>
      </c>
    </row>
    <row r="17" spans="1:14">
      <c r="A17" s="11">
        <v>52350</v>
      </c>
      <c r="B17" s="11" t="s">
        <v>617</v>
      </c>
      <c r="C17" s="11" t="s">
        <v>775</v>
      </c>
      <c r="D17" s="11" t="str">
        <f>IFERROR(INDEX('Overzicht Mitz'!C:C,MATCH(Table159[[#This Row],[URA]],'Overzicht Mitz'!A:A,0)),"")</f>
        <v/>
      </c>
      <c r="E17" s="11" t="s">
        <v>52</v>
      </c>
      <c r="F17" s="11" t="s">
        <v>53</v>
      </c>
      <c r="G17" s="11" t="s">
        <v>17</v>
      </c>
      <c r="H17" s="11" t="s">
        <v>952</v>
      </c>
      <c r="I17" s="11" t="s">
        <v>953</v>
      </c>
      <c r="M17" s="11" t="b">
        <v>1</v>
      </c>
      <c r="N17" s="18">
        <f>IF(Table159[[#This Row],[Gecontroleerd door koepel]],IF(OR(Table159[[#This Row],[Naam WV nieuw]]&lt;&gt;"",Table159[[#This Row],[Mail WV nieuw]]&lt;&gt;""),1,0),0)</f>
        <v>0</v>
      </c>
    </row>
    <row r="18" spans="1:14">
      <c r="A18" s="11">
        <v>86497</v>
      </c>
      <c r="B18" s="11" t="s">
        <v>635</v>
      </c>
      <c r="C18" s="11" t="s">
        <v>775</v>
      </c>
      <c r="D18" s="11" t="str">
        <f>IFERROR(INDEX('Overzicht Mitz'!C:C,MATCH(Table159[[#This Row],[URA]],'Overzicht Mitz'!A:A,0)),"")</f>
        <v/>
      </c>
      <c r="E18" s="11" t="s">
        <v>776</v>
      </c>
      <c r="F18" s="11" t="s">
        <v>777</v>
      </c>
      <c r="G18" s="11" t="s">
        <v>17</v>
      </c>
      <c r="H18" s="11" t="s">
        <v>1051</v>
      </c>
      <c r="I18" s="11" t="s">
        <v>1052</v>
      </c>
      <c r="M18" s="11" t="b">
        <v>1</v>
      </c>
      <c r="N18" s="18">
        <f>IF(Table159[[#This Row],[Gecontroleerd door koepel]],IF(OR(Table159[[#This Row],[Naam WV nieuw]]&lt;&gt;"",Table159[[#This Row],[Mail WV nieuw]]&lt;&gt;""),1,0),0)</f>
        <v>0</v>
      </c>
    </row>
    <row r="19" spans="1:14">
      <c r="A19" s="11">
        <v>72038</v>
      </c>
      <c r="B19" s="11" t="s">
        <v>600</v>
      </c>
      <c r="C19" s="11" t="s">
        <v>775</v>
      </c>
      <c r="D19" s="11" t="str">
        <f>IFERROR(INDEX('Overzicht Mitz'!C:C,MATCH(Table159[[#This Row],[URA]],'Overzicht Mitz'!A:A,0)),"")</f>
        <v/>
      </c>
      <c r="E19" s="11" t="s">
        <v>776</v>
      </c>
      <c r="F19" s="11" t="s">
        <v>777</v>
      </c>
      <c r="G19" s="11" t="s">
        <v>17</v>
      </c>
      <c r="H19" s="11" t="s">
        <v>1004</v>
      </c>
      <c r="I19" s="11" t="s">
        <v>1005</v>
      </c>
      <c r="M19" s="11" t="b">
        <v>1</v>
      </c>
      <c r="N19" s="18">
        <f>IF(Table159[[#This Row],[Gecontroleerd door koepel]],IF(OR(Table159[[#This Row],[Naam WV nieuw]]&lt;&gt;"",Table159[[#This Row],[Mail WV nieuw]]&lt;&gt;""),1,0),0)</f>
        <v>0</v>
      </c>
    </row>
    <row r="20" spans="1:14">
      <c r="A20" s="11">
        <v>53138</v>
      </c>
      <c r="B20" s="11" t="s">
        <v>586</v>
      </c>
      <c r="C20" s="11" t="s">
        <v>775</v>
      </c>
      <c r="D20" s="11" t="str">
        <f>IFERROR(INDEX('Overzicht Mitz'!C:C,MATCH(Table159[[#This Row],[URA]],'Overzicht Mitz'!A:A,0)),"")</f>
        <v/>
      </c>
      <c r="E20" s="11" t="s">
        <v>776</v>
      </c>
      <c r="F20" s="11" t="s">
        <v>777</v>
      </c>
      <c r="G20" s="11" t="s">
        <v>17</v>
      </c>
      <c r="H20" s="11" t="s">
        <v>959</v>
      </c>
      <c r="I20" s="11" t="s">
        <v>960</v>
      </c>
      <c r="M20" s="11" t="b">
        <v>1</v>
      </c>
      <c r="N20" s="18">
        <f>IF(Table159[[#This Row],[Gecontroleerd door koepel]],IF(OR(Table159[[#This Row],[Naam WV nieuw]]&lt;&gt;"",Table159[[#This Row],[Mail WV nieuw]]&lt;&gt;""),1,0),0)</f>
        <v>0</v>
      </c>
    </row>
    <row r="21" spans="1:14">
      <c r="A21" s="11">
        <v>81729</v>
      </c>
      <c r="B21" s="11" t="s">
        <v>595</v>
      </c>
      <c r="C21" s="11" t="s">
        <v>775</v>
      </c>
      <c r="D21" s="11" t="str">
        <f>IFERROR(INDEX('Overzicht Mitz'!C:C,MATCH(Table159[[#This Row],[URA]],'Overzicht Mitz'!A:A,0)),"")</f>
        <v/>
      </c>
      <c r="E21" s="11" t="s">
        <v>776</v>
      </c>
      <c r="F21" s="11" t="s">
        <v>777</v>
      </c>
      <c r="G21" s="11" t="s">
        <v>17</v>
      </c>
      <c r="H21" s="11" t="s">
        <v>1046</v>
      </c>
      <c r="I21" s="11" t="s">
        <v>1047</v>
      </c>
      <c r="M21" s="11" t="b">
        <v>1</v>
      </c>
      <c r="N21" s="18">
        <f>IF(Table159[[#This Row],[Gecontroleerd door koepel]],IF(OR(Table159[[#This Row],[Naam WV nieuw]]&lt;&gt;"",Table159[[#This Row],[Mail WV nieuw]]&lt;&gt;""),1,0),0)</f>
        <v>0</v>
      </c>
    </row>
    <row r="22" spans="1:14">
      <c r="A22" s="11">
        <v>65223</v>
      </c>
      <c r="B22" s="11" t="s">
        <v>618</v>
      </c>
      <c r="C22" s="11" t="s">
        <v>775</v>
      </c>
      <c r="D22" s="11" t="str">
        <f>IFERROR(INDEX('Overzicht Mitz'!C:C,MATCH(Table159[[#This Row],[URA]],'Overzicht Mitz'!A:A,0)),"")</f>
        <v>RegiozorgNU</v>
      </c>
      <c r="E22" s="11" t="s">
        <v>52</v>
      </c>
      <c r="F22" s="11" t="s">
        <v>53</v>
      </c>
      <c r="G22" s="11" t="s">
        <v>17</v>
      </c>
      <c r="H22" s="11" t="s">
        <v>963</v>
      </c>
      <c r="I22" s="11" t="s">
        <v>964</v>
      </c>
      <c r="M22" s="11" t="b">
        <v>1</v>
      </c>
      <c r="N22" s="18">
        <f>IF(Table159[[#This Row],[Gecontroleerd door koepel]],IF(OR(Table159[[#This Row],[Naam WV nieuw]]&lt;&gt;"",Table159[[#This Row],[Mail WV nieuw]]&lt;&gt;""),1,0),0)</f>
        <v>0</v>
      </c>
    </row>
    <row r="23" spans="1:14">
      <c r="A23" s="11">
        <v>58469</v>
      </c>
      <c r="B23" s="11" t="s">
        <v>604</v>
      </c>
      <c r="C23" s="11" t="s">
        <v>775</v>
      </c>
      <c r="D23" s="11" t="str">
        <f>IFERROR(INDEX('Overzicht Mitz'!C:C,MATCH(Table159[[#This Row],[URA]],'Overzicht Mitz'!A:A,0)),"")</f>
        <v/>
      </c>
      <c r="E23" s="11" t="s">
        <v>776</v>
      </c>
      <c r="F23" s="11" t="s">
        <v>777</v>
      </c>
      <c r="G23" s="11" t="s">
        <v>17</v>
      </c>
      <c r="H23" s="11" t="s">
        <v>961</v>
      </c>
      <c r="I23" s="11" t="s">
        <v>962</v>
      </c>
      <c r="M23" s="11" t="b">
        <v>1</v>
      </c>
      <c r="N23" s="18">
        <f>IF(Table159[[#This Row],[Gecontroleerd door koepel]],IF(OR(Table159[[#This Row],[Naam WV nieuw]]&lt;&gt;"",Table159[[#This Row],[Mail WV nieuw]]&lt;&gt;""),1,0),0)</f>
        <v>0</v>
      </c>
    </row>
    <row r="24" spans="1:14">
      <c r="A24" s="11">
        <v>52073</v>
      </c>
      <c r="B24" s="11" t="s">
        <v>630</v>
      </c>
      <c r="C24" s="11" t="s">
        <v>775</v>
      </c>
      <c r="D24" s="11" t="str">
        <f>IFERROR(INDEX('Overzicht Mitz'!C:C,MATCH(Table159[[#This Row],[URA]],'Overzicht Mitz'!A:A,0)),"")</f>
        <v/>
      </c>
      <c r="E24" s="11" t="s">
        <v>52</v>
      </c>
      <c r="F24" s="11" t="s">
        <v>53</v>
      </c>
      <c r="G24" s="11" t="s">
        <v>17</v>
      </c>
      <c r="H24" s="11" t="s">
        <v>977</v>
      </c>
      <c r="I24" s="11" t="s">
        <v>978</v>
      </c>
      <c r="M24" s="11" t="b">
        <v>1</v>
      </c>
      <c r="N24" s="18">
        <f>IF(Table159[[#This Row],[Gecontroleerd door koepel]],IF(OR(Table159[[#This Row],[Naam WV nieuw]]&lt;&gt;"",Table159[[#This Row],[Mail WV nieuw]]&lt;&gt;""),1,0),0)</f>
        <v>0</v>
      </c>
    </row>
    <row r="25" spans="1:14">
      <c r="A25" s="11">
        <v>73691</v>
      </c>
      <c r="B25" s="11" t="s">
        <v>632</v>
      </c>
      <c r="C25" s="11" t="s">
        <v>775</v>
      </c>
      <c r="D25" s="11" t="str">
        <f>IFERROR(INDEX('Overzicht Mitz'!C:C,MATCH(Table159[[#This Row],[URA]],'Overzicht Mitz'!A:A,0)),"")</f>
        <v/>
      </c>
      <c r="E25" s="11" t="s">
        <v>96</v>
      </c>
      <c r="F25" s="11" t="s">
        <v>97</v>
      </c>
      <c r="G25" s="11" t="s">
        <v>17</v>
      </c>
      <c r="H25" s="11" t="s">
        <v>1013</v>
      </c>
      <c r="I25" s="11" t="s">
        <v>1014</v>
      </c>
      <c r="M25" s="11" t="b">
        <v>1</v>
      </c>
      <c r="N25" s="18">
        <f>IF(Table159[[#This Row],[Gecontroleerd door koepel]],IF(OR(Table159[[#This Row],[Naam WV nieuw]]&lt;&gt;"",Table159[[#This Row],[Mail WV nieuw]]&lt;&gt;""),1,0),0)</f>
        <v>0</v>
      </c>
    </row>
    <row r="26" spans="1:14">
      <c r="A26" s="11">
        <v>66663</v>
      </c>
      <c r="B26" s="11" t="s">
        <v>608</v>
      </c>
      <c r="C26" s="11" t="s">
        <v>775</v>
      </c>
      <c r="D26" s="11" t="str">
        <f>IFERROR(INDEX('Overzicht Mitz'!C:C,MATCH(Table159[[#This Row],[URA]],'Overzicht Mitz'!A:A,0)),"")</f>
        <v/>
      </c>
      <c r="E26" s="11" t="s">
        <v>42</v>
      </c>
      <c r="F26" s="11" t="s">
        <v>43</v>
      </c>
      <c r="G26" s="11" t="s">
        <v>17</v>
      </c>
      <c r="H26" s="11" t="s">
        <v>995</v>
      </c>
      <c r="I26" s="11" t="s">
        <v>996</v>
      </c>
      <c r="M26" s="11" t="b">
        <v>1</v>
      </c>
      <c r="N26" s="18">
        <f>IF(Table159[[#This Row],[Gecontroleerd door koepel]],IF(OR(Table159[[#This Row],[Naam WV nieuw]]&lt;&gt;"",Table159[[#This Row],[Mail WV nieuw]]&lt;&gt;""),1,0),0)</f>
        <v>0</v>
      </c>
    </row>
    <row r="27" spans="1:14">
      <c r="A27" s="11">
        <v>53002</v>
      </c>
      <c r="B27" s="11" t="s">
        <v>598</v>
      </c>
      <c r="C27" s="11" t="s">
        <v>775</v>
      </c>
      <c r="D27" s="11" t="str">
        <f>IFERROR(INDEX('Overzicht Mitz'!C:C,MATCH(Table159[[#This Row],[URA]],'Overzicht Mitz'!A:A,0)),"")</f>
        <v/>
      </c>
      <c r="E27" s="11" t="s">
        <v>776</v>
      </c>
      <c r="F27" s="11" t="s">
        <v>777</v>
      </c>
      <c r="G27" s="11" t="s">
        <v>17</v>
      </c>
      <c r="H27" s="11" t="s">
        <v>955</v>
      </c>
      <c r="I27" s="11" t="s">
        <v>956</v>
      </c>
      <c r="M27" s="11" t="b">
        <v>1</v>
      </c>
      <c r="N27" s="18">
        <f>IF(Table159[[#This Row],[Gecontroleerd door koepel]],IF(OR(Table159[[#This Row],[Naam WV nieuw]]&lt;&gt;"",Table159[[#This Row],[Mail WV nieuw]]&lt;&gt;""),1,0),0)</f>
        <v>0</v>
      </c>
    </row>
    <row r="28" spans="1:14">
      <c r="A28" s="11">
        <v>79048</v>
      </c>
      <c r="B28" s="11" t="s">
        <v>626</v>
      </c>
      <c r="C28" s="11" t="s">
        <v>775</v>
      </c>
      <c r="D28" s="11" t="str">
        <f>IFERROR(INDEX('Overzicht Mitz'!C:C,MATCH(Table159[[#This Row],[URA]],'Overzicht Mitz'!A:A,0)),"")</f>
        <v/>
      </c>
      <c r="E28" s="11" t="s">
        <v>52</v>
      </c>
      <c r="F28" s="11" t="s">
        <v>53</v>
      </c>
      <c r="G28" s="11" t="s">
        <v>17</v>
      </c>
      <c r="H28" s="11" t="s">
        <v>1024</v>
      </c>
      <c r="I28" s="11" t="s">
        <v>1025</v>
      </c>
      <c r="M28" s="11" t="b">
        <v>1</v>
      </c>
      <c r="N28" s="18">
        <f>IF(Table159[[#This Row],[Gecontroleerd door koepel]],IF(OR(Table159[[#This Row],[Naam WV nieuw]]&lt;&gt;"",Table159[[#This Row],[Mail WV nieuw]]&lt;&gt;""),1,0),0)</f>
        <v>0</v>
      </c>
    </row>
    <row r="29" spans="1:14">
      <c r="A29" s="11">
        <v>81625</v>
      </c>
      <c r="B29" s="11" t="s">
        <v>629</v>
      </c>
      <c r="C29" s="11" t="s">
        <v>775</v>
      </c>
      <c r="D29" s="11" t="str">
        <f>IFERROR(INDEX('Overzicht Mitz'!C:C,MATCH(Table159[[#This Row],[URA]],'Overzicht Mitz'!A:A,0)),"")</f>
        <v/>
      </c>
      <c r="E29" s="11" t="s">
        <v>52</v>
      </c>
      <c r="F29" s="11" t="s">
        <v>53</v>
      </c>
      <c r="G29" s="11" t="s">
        <v>17</v>
      </c>
      <c r="H29" s="11" t="s">
        <v>1024</v>
      </c>
      <c r="I29" s="11" t="s">
        <v>1045</v>
      </c>
      <c r="M29" s="11" t="b">
        <v>1</v>
      </c>
      <c r="N29" s="18">
        <f>IF(Table159[[#This Row],[Gecontroleerd door koepel]],IF(OR(Table159[[#This Row],[Naam WV nieuw]]&lt;&gt;"",Table159[[#This Row],[Mail WV nieuw]]&lt;&gt;""),1,0),0)</f>
        <v>0</v>
      </c>
    </row>
    <row r="30" spans="1:14">
      <c r="A30" s="11">
        <v>81623</v>
      </c>
      <c r="B30" s="11" t="s">
        <v>601</v>
      </c>
      <c r="C30" s="11" t="s">
        <v>775</v>
      </c>
      <c r="D30" s="11" t="str">
        <f>IFERROR(INDEX('Overzicht Mitz'!C:C,MATCH(Table159[[#This Row],[URA]],'Overzicht Mitz'!A:A,0)),"")</f>
        <v/>
      </c>
      <c r="E30" s="11" t="s">
        <v>776</v>
      </c>
      <c r="F30" s="11" t="s">
        <v>777</v>
      </c>
      <c r="G30" s="11" t="s">
        <v>17</v>
      </c>
      <c r="H30" s="11" t="s">
        <v>1024</v>
      </c>
      <c r="I30" s="11" t="s">
        <v>1043</v>
      </c>
      <c r="M30" s="11" t="b">
        <v>1</v>
      </c>
      <c r="N30" s="18">
        <f>IF(Table159[[#This Row],[Gecontroleerd door koepel]],IF(OR(Table159[[#This Row],[Naam WV nieuw]]&lt;&gt;"",Table159[[#This Row],[Mail WV nieuw]]&lt;&gt;""),1,0),0)</f>
        <v>0</v>
      </c>
    </row>
    <row r="31" spans="1:14">
      <c r="A31" s="11">
        <v>69098</v>
      </c>
      <c r="B31" s="11" t="s">
        <v>613</v>
      </c>
      <c r="C31" s="11" t="s">
        <v>775</v>
      </c>
      <c r="D31" s="11" t="str">
        <f>IFERROR(INDEX('Overzicht Mitz'!C:C,MATCH(Table159[[#This Row],[URA]],'Overzicht Mitz'!A:A,0)),"")</f>
        <v/>
      </c>
      <c r="E31" s="11" t="s">
        <v>52</v>
      </c>
      <c r="F31" s="11" t="s">
        <v>53</v>
      </c>
      <c r="G31" s="11" t="s">
        <v>17</v>
      </c>
      <c r="H31" s="11" t="s">
        <v>999</v>
      </c>
      <c r="I31" s="11" t="s">
        <v>1000</v>
      </c>
      <c r="M31" s="11" t="b">
        <v>1</v>
      </c>
      <c r="N31" s="18">
        <f>IF(Table159[[#This Row],[Gecontroleerd door koepel]],IF(OR(Table159[[#This Row],[Naam WV nieuw]]&lt;&gt;"",Table159[[#This Row],[Mail WV nieuw]]&lt;&gt;""),1,0),0)</f>
        <v>0</v>
      </c>
    </row>
    <row r="32" spans="1:14">
      <c r="A32" s="11">
        <v>78649</v>
      </c>
      <c r="B32" s="11" t="s">
        <v>631</v>
      </c>
      <c r="C32" s="11" t="s">
        <v>775</v>
      </c>
      <c r="D32" s="11" t="str">
        <f>IFERROR(INDEX('Overzicht Mitz'!C:C,MATCH(Table159[[#This Row],[URA]],'Overzicht Mitz'!A:A,0)),"")</f>
        <v>Unicum</v>
      </c>
      <c r="E32" s="11" t="s">
        <v>96</v>
      </c>
      <c r="F32" s="11" t="s">
        <v>97</v>
      </c>
      <c r="G32" s="11" t="s">
        <v>17</v>
      </c>
      <c r="H32" s="11" t="s">
        <v>1018</v>
      </c>
      <c r="I32" s="11" t="s">
        <v>1019</v>
      </c>
      <c r="M32" s="11" t="b">
        <v>1</v>
      </c>
      <c r="N32" s="18">
        <f>IF(Table159[[#This Row],[Gecontroleerd door koepel]],IF(OR(Table159[[#This Row],[Naam WV nieuw]]&lt;&gt;"",Table159[[#This Row],[Mail WV nieuw]]&lt;&gt;""),1,0),0)</f>
        <v>0</v>
      </c>
    </row>
    <row r="33" spans="1:14">
      <c r="A33" s="11">
        <v>54196</v>
      </c>
      <c r="B33" s="11" t="s">
        <v>615</v>
      </c>
      <c r="C33" s="11" t="s">
        <v>775</v>
      </c>
      <c r="D33" s="11" t="str">
        <f>IFERROR(INDEX('Overzicht Mitz'!C:C,MATCH(Table159[[#This Row],[URA]],'Overzicht Mitz'!A:A,0)),"")</f>
        <v>Unicum</v>
      </c>
      <c r="E33" s="11" t="s">
        <v>52</v>
      </c>
      <c r="F33" s="11" t="s">
        <v>53</v>
      </c>
      <c r="G33" s="11" t="s">
        <v>17</v>
      </c>
      <c r="H33" s="11" t="s">
        <v>981</v>
      </c>
      <c r="I33" s="11" t="s">
        <v>982</v>
      </c>
      <c r="M33" s="11" t="b">
        <v>1</v>
      </c>
      <c r="N33" s="18">
        <f>IF(Table159[[#This Row],[Gecontroleerd door koepel]],IF(OR(Table159[[#This Row],[Naam WV nieuw]]&lt;&gt;"",Table159[[#This Row],[Mail WV nieuw]]&lt;&gt;""),1,0),0)</f>
        <v>0</v>
      </c>
    </row>
    <row r="34" spans="1:14">
      <c r="A34" s="11">
        <v>64928</v>
      </c>
      <c r="B34" s="11" t="s">
        <v>623</v>
      </c>
      <c r="C34" s="11" t="s">
        <v>775</v>
      </c>
      <c r="D34" s="11" t="str">
        <f>IFERROR(INDEX('Overzicht Mitz'!C:C,MATCH(Table159[[#This Row],[URA]],'Overzicht Mitz'!A:A,0)),"")</f>
        <v>Unicum</v>
      </c>
      <c r="E34" s="11" t="s">
        <v>52</v>
      </c>
      <c r="F34" s="11" t="s">
        <v>53</v>
      </c>
      <c r="G34" s="11" t="s">
        <v>17</v>
      </c>
      <c r="H34" s="11" t="s">
        <v>991</v>
      </c>
      <c r="I34" s="11" t="s">
        <v>992</v>
      </c>
      <c r="M34" s="11" t="b">
        <v>1</v>
      </c>
      <c r="N34" s="18">
        <f>IF(Table159[[#This Row],[Gecontroleerd door koepel]],IF(OR(Table159[[#This Row],[Naam WV nieuw]]&lt;&gt;"",Table159[[#This Row],[Mail WV nieuw]]&lt;&gt;""),1,0),0)</f>
        <v>0</v>
      </c>
    </row>
    <row r="35" spans="1:14">
      <c r="A35" s="11">
        <v>79506</v>
      </c>
      <c r="B35" s="11" t="s">
        <v>583</v>
      </c>
      <c r="C35" s="11" t="s">
        <v>775</v>
      </c>
      <c r="D35" s="11" t="str">
        <f>IFERROR(INDEX('Overzicht Mitz'!C:C,MATCH(Table159[[#This Row],[URA]],'Overzicht Mitz'!A:A,0)),"")</f>
        <v/>
      </c>
      <c r="E35" s="11" t="s">
        <v>776</v>
      </c>
      <c r="F35" s="11" t="s">
        <v>983</v>
      </c>
      <c r="G35" s="11" t="s">
        <v>17</v>
      </c>
      <c r="H35" s="11" t="s">
        <v>1027</v>
      </c>
      <c r="I35" s="11" t="s">
        <v>1028</v>
      </c>
      <c r="M35" s="11" t="b">
        <v>1</v>
      </c>
      <c r="N35" s="18">
        <f>IF(Table159[[#This Row],[Gecontroleerd door koepel]],IF(OR(Table159[[#This Row],[Naam WV nieuw]]&lt;&gt;"",Table159[[#This Row],[Mail WV nieuw]]&lt;&gt;""),1,0),0)</f>
        <v>0</v>
      </c>
    </row>
    <row r="36" spans="1:14">
      <c r="A36" s="11">
        <v>80920</v>
      </c>
      <c r="B36" s="11" t="s">
        <v>593</v>
      </c>
      <c r="C36" s="11" t="s">
        <v>775</v>
      </c>
      <c r="D36" s="11" t="str">
        <f>IFERROR(INDEX('Overzicht Mitz'!C:C,MATCH(Table159[[#This Row],[URA]],'Overzicht Mitz'!A:A,0)),"")</f>
        <v/>
      </c>
      <c r="E36" s="11" t="s">
        <v>42</v>
      </c>
      <c r="F36" s="11" t="s">
        <v>43</v>
      </c>
      <c r="G36" s="11" t="s">
        <v>17</v>
      </c>
      <c r="H36" s="11" t="s">
        <v>1039</v>
      </c>
      <c r="I36" s="11" t="s">
        <v>1040</v>
      </c>
      <c r="M36" s="11" t="b">
        <v>1</v>
      </c>
      <c r="N36" s="18">
        <f>IF(Table159[[#This Row],[Gecontroleerd door koepel]],IF(OR(Table159[[#This Row],[Naam WV nieuw]]&lt;&gt;"",Table159[[#This Row],[Mail WV nieuw]]&lt;&gt;""),1,0),0)</f>
        <v>0</v>
      </c>
    </row>
    <row r="37" spans="1:14">
      <c r="A37" s="11">
        <v>80067</v>
      </c>
      <c r="B37" s="11" t="s">
        <v>609</v>
      </c>
      <c r="C37" s="11" t="s">
        <v>775</v>
      </c>
      <c r="D37" s="11" t="str">
        <f>IFERROR(INDEX('Overzicht Mitz'!C:C,MATCH(Table159[[#This Row],[URA]],'Overzicht Mitz'!A:A,0)),"")</f>
        <v/>
      </c>
      <c r="E37" s="11" t="s">
        <v>42</v>
      </c>
      <c r="F37" s="11" t="s">
        <v>43</v>
      </c>
      <c r="G37" s="11" t="s">
        <v>17</v>
      </c>
      <c r="H37" s="11" t="s">
        <v>1032</v>
      </c>
      <c r="I37" s="11" t="s">
        <v>1033</v>
      </c>
      <c r="M37" s="11" t="b">
        <v>1</v>
      </c>
      <c r="N37" s="18">
        <f>IF(Table159[[#This Row],[Gecontroleerd door koepel]],IF(OR(Table159[[#This Row],[Naam WV nieuw]]&lt;&gt;"",Table159[[#This Row],[Mail WV nieuw]]&lt;&gt;""),1,0),0)</f>
        <v>0</v>
      </c>
    </row>
    <row r="38" spans="1:14" ht="16">
      <c r="A38" s="11">
        <v>79495</v>
      </c>
      <c r="B38" s="11" t="s">
        <v>599</v>
      </c>
      <c r="C38" s="11" t="s">
        <v>775</v>
      </c>
      <c r="D38" s="11" t="str">
        <f>IFERROR(INDEX('Overzicht Mitz'!C:C,MATCH(Table159[[#This Row],[URA]],'Overzicht Mitz'!A:A,0)),"")</f>
        <v/>
      </c>
      <c r="E38" s="11" t="s">
        <v>776</v>
      </c>
      <c r="F38" s="11" t="s">
        <v>777</v>
      </c>
      <c r="G38" s="11" t="s">
        <v>17</v>
      </c>
      <c r="H38" s="11" t="s">
        <v>1026</v>
      </c>
      <c r="I38" s="11" t="s">
        <v>967</v>
      </c>
      <c r="J38" s="9" t="s">
        <v>1957</v>
      </c>
      <c r="K38" s="11" t="s">
        <v>1958</v>
      </c>
      <c r="M38" s="11" t="b">
        <v>1</v>
      </c>
      <c r="N38" s="18">
        <f>IF(Table159[[#This Row],[Gecontroleerd door koepel]],IF(OR(Table159[[#This Row],[Naam WV nieuw]]&lt;&gt;"",Table159[[#This Row],[Mail WV nieuw]]&lt;&gt;""),1,0),0)</f>
        <v>1</v>
      </c>
    </row>
    <row r="39" spans="1:14">
      <c r="A39" s="11">
        <v>70946</v>
      </c>
      <c r="B39" s="11" t="s">
        <v>625</v>
      </c>
      <c r="C39" s="11" t="s">
        <v>775</v>
      </c>
      <c r="D39" s="11" t="str">
        <f>IFERROR(INDEX('Overzicht Mitz'!C:C,MATCH(Table159[[#This Row],[URA]],'Overzicht Mitz'!A:A,0)),"")</f>
        <v>HE</v>
      </c>
      <c r="E39" s="11" t="s">
        <v>52</v>
      </c>
      <c r="F39" s="11" t="s">
        <v>53</v>
      </c>
      <c r="G39" s="11" t="s">
        <v>17</v>
      </c>
      <c r="H39" s="11" t="s">
        <v>1003</v>
      </c>
      <c r="I39" s="11" t="s">
        <v>1002</v>
      </c>
      <c r="M39" s="11" t="b">
        <v>1</v>
      </c>
      <c r="N39" s="18">
        <f>IF(Table159[[#This Row],[Gecontroleerd door koepel]],IF(OR(Table159[[#This Row],[Naam WV nieuw]]&lt;&gt;"",Table159[[#This Row],[Mail WV nieuw]]&lt;&gt;""),1,0),0)</f>
        <v>0</v>
      </c>
    </row>
    <row r="40" spans="1:14">
      <c r="A40" s="11">
        <v>77815</v>
      </c>
      <c r="B40" s="11" t="s">
        <v>620</v>
      </c>
      <c r="C40" s="11" t="s">
        <v>775</v>
      </c>
      <c r="D40" s="11" t="str">
        <f>IFERROR(INDEX('Overzicht Mitz'!C:C,MATCH(Table159[[#This Row],[URA]],'Overzicht Mitz'!A:A,0)),"")</f>
        <v/>
      </c>
      <c r="E40" s="11" t="s">
        <v>52</v>
      </c>
      <c r="F40" s="11" t="s">
        <v>53</v>
      </c>
      <c r="G40" s="11" t="s">
        <v>17</v>
      </c>
      <c r="H40" s="11" t="s">
        <v>1016</v>
      </c>
      <c r="I40" s="11" t="s">
        <v>935</v>
      </c>
      <c r="M40" s="11" t="b">
        <v>1</v>
      </c>
      <c r="N40" s="18">
        <f>IF(Table159[[#This Row],[Gecontroleerd door koepel]],IF(OR(Table159[[#This Row],[Naam WV nieuw]]&lt;&gt;"",Table159[[#This Row],[Mail WV nieuw]]&lt;&gt;""),1,0),0)</f>
        <v>0</v>
      </c>
    </row>
    <row r="41" spans="1:14" ht="16">
      <c r="A41" s="11">
        <v>79018</v>
      </c>
      <c r="B41" s="11" t="s">
        <v>589</v>
      </c>
      <c r="C41" s="11" t="s">
        <v>775</v>
      </c>
      <c r="D41" s="11" t="str">
        <f>IFERROR(INDEX('Overzicht Mitz'!C:C,MATCH(Table159[[#This Row],[URA]],'Overzicht Mitz'!A:A,0)),"")</f>
        <v>Unicum</v>
      </c>
      <c r="E41" s="11" t="s">
        <v>776</v>
      </c>
      <c r="F41" s="11" t="s">
        <v>777</v>
      </c>
      <c r="G41" s="11" t="s">
        <v>17</v>
      </c>
      <c r="H41" s="11" t="s">
        <v>1022</v>
      </c>
      <c r="I41" s="11" t="s">
        <v>1023</v>
      </c>
      <c r="J41" s="9" t="s">
        <v>1959</v>
      </c>
      <c r="K41" s="11" t="s">
        <v>1960</v>
      </c>
      <c r="M41" s="11" t="b">
        <v>1</v>
      </c>
      <c r="N41" s="18">
        <f>IF(Table159[[#This Row],[Gecontroleerd door koepel]],IF(OR(Table159[[#This Row],[Naam WV nieuw]]&lt;&gt;"",Table159[[#This Row],[Mail WV nieuw]]&lt;&gt;""),1,0),0)</f>
        <v>1</v>
      </c>
    </row>
    <row r="42" spans="1:14" ht="16">
      <c r="A42" s="11">
        <v>72683</v>
      </c>
      <c r="B42" s="11" t="s">
        <v>605</v>
      </c>
      <c r="C42" s="11" t="s">
        <v>775</v>
      </c>
      <c r="D42" s="11" t="str">
        <f>IFERROR(INDEX('Overzicht Mitz'!C:C,MATCH(Table159[[#This Row],[URA]],'Overzicht Mitz'!A:A,0)),"")</f>
        <v/>
      </c>
      <c r="E42" s="11" t="s">
        <v>776</v>
      </c>
      <c r="F42" s="11" t="s">
        <v>777</v>
      </c>
      <c r="G42" s="11" t="s">
        <v>17</v>
      </c>
      <c r="H42" s="11" t="s">
        <v>1006</v>
      </c>
      <c r="I42" s="11" t="s">
        <v>1007</v>
      </c>
      <c r="J42" s="9" t="s">
        <v>1961</v>
      </c>
      <c r="K42" s="11" t="s">
        <v>1962</v>
      </c>
      <c r="M42" s="11" t="b">
        <v>1</v>
      </c>
      <c r="N42" s="18">
        <f>IF(Table159[[#This Row],[Gecontroleerd door koepel]],IF(OR(Table159[[#This Row],[Naam WV nieuw]]&lt;&gt;"",Table159[[#This Row],[Mail WV nieuw]]&lt;&gt;""),1,0),0)</f>
        <v>1</v>
      </c>
    </row>
    <row r="43" spans="1:14" ht="16">
      <c r="A43" s="11">
        <v>86732</v>
      </c>
      <c r="B43" s="11" t="s">
        <v>636</v>
      </c>
      <c r="C43" s="11" t="s">
        <v>775</v>
      </c>
      <c r="D43" s="11" t="str">
        <f>IFERROR(INDEX('Overzicht Mitz'!C:C,MATCH(Table159[[#This Row],[URA]],'Overzicht Mitz'!A:A,0)),"")</f>
        <v/>
      </c>
      <c r="E43" s="11" t="s">
        <v>42</v>
      </c>
      <c r="F43" s="11" t="s">
        <v>43</v>
      </c>
      <c r="G43" s="11" t="s">
        <v>17</v>
      </c>
      <c r="H43" s="11" t="s">
        <v>1053</v>
      </c>
      <c r="I43" s="11" t="s">
        <v>1054</v>
      </c>
      <c r="J43" s="9" t="s">
        <v>1963</v>
      </c>
      <c r="M43" s="11" t="b">
        <v>1</v>
      </c>
      <c r="N43" s="18">
        <f>IF(Table159[[#This Row],[Gecontroleerd door koepel]],IF(OR(Table159[[#This Row],[Naam WV nieuw]]&lt;&gt;"",Table159[[#This Row],[Mail WV nieuw]]&lt;&gt;""),1,0),0)</f>
        <v>1</v>
      </c>
    </row>
    <row r="44" spans="1:14">
      <c r="A44" s="11">
        <v>80087</v>
      </c>
      <c r="B44" s="11" t="s">
        <v>633</v>
      </c>
      <c r="C44" s="11" t="s">
        <v>775</v>
      </c>
      <c r="D44" s="11" t="str">
        <f>IFERROR(INDEX('Overzicht Mitz'!C:C,MATCH(Table159[[#This Row],[URA]],'Overzicht Mitz'!A:A,0)),"")</f>
        <v/>
      </c>
      <c r="E44" s="11" t="s">
        <v>96</v>
      </c>
      <c r="F44" s="11" t="s">
        <v>97</v>
      </c>
      <c r="G44" s="11" t="s">
        <v>17</v>
      </c>
      <c r="H44" s="11" t="s">
        <v>1034</v>
      </c>
      <c r="I44" s="11" t="s">
        <v>1035</v>
      </c>
      <c r="K44" s="11" t="s">
        <v>1964</v>
      </c>
      <c r="M44" s="11" t="b">
        <v>1</v>
      </c>
      <c r="N44" s="18">
        <f>IF(Table159[[#This Row],[Gecontroleerd door koepel]],IF(OR(Table159[[#This Row],[Naam WV nieuw]]&lt;&gt;"",Table159[[#This Row],[Mail WV nieuw]]&lt;&gt;""),1,0),0)</f>
        <v>1</v>
      </c>
    </row>
    <row r="45" spans="1:14" ht="16">
      <c r="A45" s="11">
        <v>52020</v>
      </c>
      <c r="B45" s="11" t="s">
        <v>597</v>
      </c>
      <c r="C45" s="11" t="s">
        <v>775</v>
      </c>
      <c r="D45" s="11" t="str">
        <f>IFERROR(INDEX('Overzicht Mitz'!C:C,MATCH(Table159[[#This Row],[URA]],'Overzicht Mitz'!A:A,0)),"")</f>
        <v/>
      </c>
      <c r="E45" s="11" t="s">
        <v>776</v>
      </c>
      <c r="F45" s="11" t="s">
        <v>777</v>
      </c>
      <c r="G45" s="11" t="s">
        <v>17</v>
      </c>
      <c r="H45" s="11" t="s">
        <v>950</v>
      </c>
      <c r="I45" s="11" t="s">
        <v>951</v>
      </c>
      <c r="J45" s="9" t="s">
        <v>1965</v>
      </c>
      <c r="M45" s="11" t="b">
        <v>1</v>
      </c>
      <c r="N45" s="18">
        <f>IF(Table159[[#This Row],[Gecontroleerd door koepel]],IF(OR(Table159[[#This Row],[Naam WV nieuw]]&lt;&gt;"",Table159[[#This Row],[Mail WV nieuw]]&lt;&gt;""),1,0),0)</f>
        <v>1</v>
      </c>
    </row>
    <row r="46" spans="1:14" ht="16">
      <c r="A46" s="11">
        <v>51809</v>
      </c>
      <c r="B46" s="11" t="s">
        <v>584</v>
      </c>
      <c r="C46" s="11" t="s">
        <v>775</v>
      </c>
      <c r="D46" s="11" t="str">
        <f>IFERROR(INDEX('Overzicht Mitz'!C:C,MATCH(Table159[[#This Row],[URA]],'Overzicht Mitz'!A:A,0)),"")</f>
        <v/>
      </c>
      <c r="E46" s="11" t="s">
        <v>776</v>
      </c>
      <c r="F46" s="11" t="s">
        <v>777</v>
      </c>
      <c r="G46" s="11" t="s">
        <v>17</v>
      </c>
      <c r="H46" s="11" t="s">
        <v>943</v>
      </c>
      <c r="I46" s="11" t="s">
        <v>948</v>
      </c>
      <c r="J46" s="9" t="s">
        <v>1981</v>
      </c>
      <c r="K46" s="11" t="s">
        <v>1966</v>
      </c>
      <c r="M46" s="11" t="b">
        <v>1</v>
      </c>
      <c r="N46" s="18">
        <f>IF(Table159[[#This Row],[Gecontroleerd door koepel]],IF(OR(Table159[[#This Row],[Naam WV nieuw]]&lt;&gt;"",Table159[[#This Row],[Mail WV nieuw]]&lt;&gt;""),1,0),0)</f>
        <v>1</v>
      </c>
    </row>
    <row r="47" spans="1:14" ht="16">
      <c r="A47" s="11">
        <v>51805</v>
      </c>
      <c r="B47" s="11" t="s">
        <v>591</v>
      </c>
      <c r="C47" s="11" t="s">
        <v>775</v>
      </c>
      <c r="D47" s="11" t="str">
        <f>IFERROR(INDEX('Overzicht Mitz'!C:C,MATCH(Table159[[#This Row],[URA]],'Overzicht Mitz'!A:A,0)),"")</f>
        <v/>
      </c>
      <c r="E47" s="11" t="s">
        <v>776</v>
      </c>
      <c r="F47" s="11" t="s">
        <v>777</v>
      </c>
      <c r="G47" s="11" t="s">
        <v>17</v>
      </c>
      <c r="H47" s="11" t="s">
        <v>943</v>
      </c>
      <c r="I47" s="11" t="s">
        <v>944</v>
      </c>
      <c r="J47" s="9" t="s">
        <v>1981</v>
      </c>
      <c r="K47" s="11" t="s">
        <v>1967</v>
      </c>
      <c r="M47" s="11" t="b">
        <v>1</v>
      </c>
      <c r="N47" s="18">
        <f>IF(Table159[[#This Row],[Gecontroleerd door koepel]],IF(OR(Table159[[#This Row],[Naam WV nieuw]]&lt;&gt;"",Table159[[#This Row],[Mail WV nieuw]]&lt;&gt;""),1,0),0)</f>
        <v>1</v>
      </c>
    </row>
    <row r="48" spans="1:14" ht="16">
      <c r="A48" s="11">
        <v>53009</v>
      </c>
      <c r="B48" s="11" t="s">
        <v>607</v>
      </c>
      <c r="C48" s="11" t="s">
        <v>775</v>
      </c>
      <c r="D48" s="11" t="str">
        <f>IFERROR(INDEX('Overzicht Mitz'!C:C,MATCH(Table159[[#This Row],[URA]],'Overzicht Mitz'!A:A,0)),"")</f>
        <v/>
      </c>
      <c r="E48" s="11" t="s">
        <v>42</v>
      </c>
      <c r="F48" s="11" t="s">
        <v>43</v>
      </c>
      <c r="G48" s="11" t="s">
        <v>17</v>
      </c>
      <c r="H48" s="11" t="s">
        <v>957</v>
      </c>
      <c r="I48" s="11" t="s">
        <v>958</v>
      </c>
      <c r="J48" s="9" t="s">
        <v>1968</v>
      </c>
      <c r="K48" s="11" t="s">
        <v>1969</v>
      </c>
      <c r="M48" s="11" t="b">
        <v>1</v>
      </c>
      <c r="N48" s="18">
        <f>IF(Table159[[#This Row],[Gecontroleerd door koepel]],IF(OR(Table159[[#This Row],[Naam WV nieuw]]&lt;&gt;"",Table159[[#This Row],[Mail WV nieuw]]&lt;&gt;""),1,0),0)</f>
        <v>1</v>
      </c>
    </row>
    <row r="49" spans="1:14" ht="16">
      <c r="A49" s="11">
        <v>58105</v>
      </c>
      <c r="B49" s="11" t="s">
        <v>582</v>
      </c>
      <c r="C49" s="11" t="s">
        <v>775</v>
      </c>
      <c r="D49" s="11" t="str">
        <f>IFERROR(INDEX('Overzicht Mitz'!C:C,MATCH(Table159[[#This Row],[URA]],'Overzicht Mitz'!A:A,0)),"")</f>
        <v>HE</v>
      </c>
      <c r="E49" s="11" t="s">
        <v>776</v>
      </c>
      <c r="F49" s="11" t="s">
        <v>983</v>
      </c>
      <c r="G49" s="11" t="s">
        <v>17</v>
      </c>
      <c r="H49" s="11" t="s">
        <v>984</v>
      </c>
      <c r="I49" s="11" t="s">
        <v>985</v>
      </c>
      <c r="J49" s="9" t="s">
        <v>1970</v>
      </c>
      <c r="K49" s="11" t="s">
        <v>1971</v>
      </c>
      <c r="M49" s="11" t="b">
        <v>1</v>
      </c>
      <c r="N49" s="18">
        <f>IF(Table159[[#This Row],[Gecontroleerd door koepel]],IF(OR(Table159[[#This Row],[Naam WV nieuw]]&lt;&gt;"",Table159[[#This Row],[Mail WV nieuw]]&lt;&gt;""),1,0),0)</f>
        <v>1</v>
      </c>
    </row>
    <row r="50" spans="1:14">
      <c r="A50" s="11">
        <v>62244</v>
      </c>
      <c r="B50" s="11" t="s">
        <v>606</v>
      </c>
      <c r="C50" s="11" t="s">
        <v>775</v>
      </c>
      <c r="D50" s="11" t="str">
        <f>IFERROR(INDEX('Overzicht Mitz'!C:C,MATCH(Table159[[#This Row],[URA]],'Overzicht Mitz'!A:A,0)),"")</f>
        <v/>
      </c>
      <c r="E50" s="11" t="s">
        <v>42</v>
      </c>
      <c r="F50" s="11" t="s">
        <v>43</v>
      </c>
      <c r="G50" s="11" t="s">
        <v>17</v>
      </c>
      <c r="H50" s="11" t="s">
        <v>988</v>
      </c>
      <c r="I50" s="11" t="s">
        <v>989</v>
      </c>
      <c r="K50" s="11" t="s">
        <v>1972</v>
      </c>
      <c r="M50" s="11" t="b">
        <v>1</v>
      </c>
      <c r="N50" s="18">
        <f>IF(Table159[[#This Row],[Gecontroleerd door koepel]],IF(OR(Table159[[#This Row],[Naam WV nieuw]]&lt;&gt;"",Table159[[#This Row],[Mail WV nieuw]]&lt;&gt;""),1,0),0)</f>
        <v>1</v>
      </c>
    </row>
    <row r="51" spans="1:14">
      <c r="A51" s="11">
        <v>61430</v>
      </c>
      <c r="B51" s="11" t="s">
        <v>624</v>
      </c>
      <c r="C51" s="11" t="s">
        <v>775</v>
      </c>
      <c r="D51" s="11" t="str">
        <f>IFERROR(INDEX('Overzicht Mitz'!C:C,MATCH(Table159[[#This Row],[URA]],'Overzicht Mitz'!A:A,0)),"")</f>
        <v/>
      </c>
      <c r="E51" s="11" t="s">
        <v>52</v>
      </c>
      <c r="F51" s="11" t="s">
        <v>53</v>
      </c>
      <c r="G51" s="11" t="s">
        <v>17</v>
      </c>
      <c r="H51" s="11" t="s">
        <v>986</v>
      </c>
      <c r="I51" s="11" t="s">
        <v>987</v>
      </c>
      <c r="K51" s="11" t="s">
        <v>1973</v>
      </c>
      <c r="M51" s="11" t="b">
        <v>1</v>
      </c>
      <c r="N51" s="18">
        <f>IF(Table159[[#This Row],[Gecontroleerd door koepel]],IF(OR(Table159[[#This Row],[Naam WV nieuw]]&lt;&gt;"",Table159[[#This Row],[Mail WV nieuw]]&lt;&gt;""),1,0),0)</f>
        <v>1</v>
      </c>
    </row>
    <row r="52" spans="1:14" ht="16">
      <c r="A52" s="11">
        <v>70271</v>
      </c>
      <c r="B52" s="11" t="s">
        <v>596</v>
      </c>
      <c r="C52" s="11" t="s">
        <v>775</v>
      </c>
      <c r="D52" s="11" t="str">
        <f>IFERROR(INDEX('Overzicht Mitz'!C:C,MATCH(Table159[[#This Row],[URA]],'Overzicht Mitz'!A:A,0)),"")</f>
        <v/>
      </c>
      <c r="E52" s="11" t="s">
        <v>776</v>
      </c>
      <c r="F52" s="11" t="s">
        <v>777</v>
      </c>
      <c r="G52" s="11" t="s">
        <v>17</v>
      </c>
      <c r="H52" s="11" t="s">
        <v>975</v>
      </c>
      <c r="I52" s="11" t="s">
        <v>976</v>
      </c>
      <c r="J52" s="9" t="s">
        <v>1974</v>
      </c>
      <c r="K52" s="11" t="s">
        <v>1975</v>
      </c>
      <c r="M52" s="11" t="b">
        <v>1</v>
      </c>
      <c r="N52" s="18">
        <f>IF(Table159[[#This Row],[Gecontroleerd door koepel]],IF(OR(Table159[[#This Row],[Naam WV nieuw]]&lt;&gt;"",Table159[[#This Row],[Mail WV nieuw]]&lt;&gt;""),1,0),0)</f>
        <v>1</v>
      </c>
    </row>
    <row r="53" spans="1:14">
      <c r="A53" s="11">
        <v>66727</v>
      </c>
      <c r="B53" s="11" t="s">
        <v>610</v>
      </c>
      <c r="C53" s="11" t="s">
        <v>775</v>
      </c>
      <c r="D53" s="11" t="str">
        <f>IFERROR(INDEX('Overzicht Mitz'!C:C,MATCH(Table159[[#This Row],[URA]],'Overzicht Mitz'!A:A,0)),"")</f>
        <v/>
      </c>
      <c r="E53" s="11" t="s">
        <v>42</v>
      </c>
      <c r="F53" s="11" t="s">
        <v>43</v>
      </c>
      <c r="G53" s="11" t="s">
        <v>17</v>
      </c>
      <c r="H53" s="11" t="s">
        <v>997</v>
      </c>
      <c r="I53" s="11" t="s">
        <v>998</v>
      </c>
      <c r="K53" s="11" t="s">
        <v>1976</v>
      </c>
      <c r="M53" s="11" t="b">
        <v>1</v>
      </c>
      <c r="N53" s="18">
        <f>IF(Table159[[#This Row],[Gecontroleerd door koepel]],IF(OR(Table159[[#This Row],[Naam WV nieuw]]&lt;&gt;"",Table159[[#This Row],[Mail WV nieuw]]&lt;&gt;""),1,0),0)</f>
        <v>1</v>
      </c>
    </row>
    <row r="54" spans="1:14">
      <c r="A54" s="11">
        <v>85350</v>
      </c>
      <c r="B54" s="11" t="s">
        <v>627</v>
      </c>
      <c r="C54" s="11" t="s">
        <v>775</v>
      </c>
      <c r="D54" s="11" t="str">
        <f>IFERROR(INDEX('Overzicht Mitz'!C:C,MATCH(Table159[[#This Row],[URA]],'Overzicht Mitz'!A:A,0)),"")</f>
        <v/>
      </c>
      <c r="E54" s="11" t="s">
        <v>52</v>
      </c>
      <c r="F54" s="11" t="s">
        <v>53</v>
      </c>
      <c r="G54" s="11" t="s">
        <v>17</v>
      </c>
      <c r="H54" s="11" t="s">
        <v>1048</v>
      </c>
      <c r="I54" s="11" t="s">
        <v>1049</v>
      </c>
      <c r="K54" s="11" t="s">
        <v>1977</v>
      </c>
      <c r="M54" s="11" t="b">
        <v>1</v>
      </c>
      <c r="N54" s="18">
        <f>IF(Table159[[#This Row],[Gecontroleerd door koepel]],IF(OR(Table159[[#This Row],[Naam WV nieuw]]&lt;&gt;"",Table159[[#This Row],[Mail WV nieuw]]&lt;&gt;""),1,0),0)</f>
        <v>1</v>
      </c>
    </row>
    <row r="55" spans="1:14">
      <c r="A55" s="11">
        <v>36419</v>
      </c>
      <c r="B55" s="11" t="s">
        <v>616</v>
      </c>
      <c r="C55" s="11" t="s">
        <v>775</v>
      </c>
      <c r="D55" s="11" t="str">
        <f>IFERROR(INDEX('Overzicht Mitz'!C:C,MATCH(Table159[[#This Row],[URA]],'Overzicht Mitz'!A:A,0)),"")</f>
        <v>Unicum</v>
      </c>
      <c r="E55" s="11" t="s">
        <v>52</v>
      </c>
      <c r="F55" s="11" t="s">
        <v>53</v>
      </c>
      <c r="G55" s="11" t="s">
        <v>17</v>
      </c>
      <c r="H55" s="11" t="s">
        <v>938</v>
      </c>
      <c r="I55" s="11" t="s">
        <v>939</v>
      </c>
      <c r="K55" s="11" t="s">
        <v>1978</v>
      </c>
      <c r="M55" s="11" t="b">
        <v>1</v>
      </c>
      <c r="N55" s="18">
        <f>IF(Table159[[#This Row],[Gecontroleerd door koepel]],IF(OR(Table159[[#This Row],[Naam WV nieuw]]&lt;&gt;"",Table159[[#This Row],[Mail WV nieuw]]&lt;&gt;""),1,0),0)</f>
        <v>1</v>
      </c>
    </row>
    <row r="56" spans="1:14" ht="16">
      <c r="A56" s="11">
        <v>78984</v>
      </c>
      <c r="B56" s="11" t="s">
        <v>590</v>
      </c>
      <c r="C56" s="11" t="s">
        <v>775</v>
      </c>
      <c r="D56" s="11" t="str">
        <f>IFERROR(INDEX('Overzicht Mitz'!C:C,MATCH(Table159[[#This Row],[URA]],'Overzicht Mitz'!A:A,0)),"")</f>
        <v>Unicum</v>
      </c>
      <c r="E56" s="11" t="s">
        <v>776</v>
      </c>
      <c r="F56" s="11" t="s">
        <v>777</v>
      </c>
      <c r="G56" s="11" t="s">
        <v>17</v>
      </c>
      <c r="H56" s="11" t="s">
        <v>1020</v>
      </c>
      <c r="I56" s="11" t="s">
        <v>1021</v>
      </c>
      <c r="J56" s="9" t="s">
        <v>1979</v>
      </c>
      <c r="K56" s="11" t="s">
        <v>1980</v>
      </c>
      <c r="M56" s="11" t="b">
        <v>1</v>
      </c>
      <c r="N56" s="18">
        <f>IF(Table159[[#This Row],[Gecontroleerd door koepel]],IF(OR(Table159[[#This Row],[Naam WV nieuw]]&lt;&gt;"",Table159[[#This Row],[Mail WV nieuw]]&lt;&gt;""),1,0),0)</f>
        <v>1</v>
      </c>
    </row>
    <row r="57" spans="1:14">
      <c r="A57" s="11">
        <v>85983</v>
      </c>
      <c r="B57" s="11" t="s">
        <v>274</v>
      </c>
      <c r="C57" s="11" t="s">
        <v>775</v>
      </c>
      <c r="D57" s="11" t="str">
        <f>IFERROR(INDEX('Overzicht Mitz'!C:C,MATCH(Table159[[#This Row],[URA]],'Overzicht Mitz'!A:A,0)),"")</f>
        <v/>
      </c>
      <c r="E57" s="11" t="s">
        <v>52</v>
      </c>
      <c r="F57" s="11" t="s">
        <v>266</v>
      </c>
      <c r="G57" s="11" t="s">
        <v>265</v>
      </c>
      <c r="H57" s="11" t="s">
        <v>1633</v>
      </c>
      <c r="I57" s="11" t="s">
        <v>1634</v>
      </c>
      <c r="M57" s="11" t="b">
        <v>1</v>
      </c>
      <c r="N57" s="18">
        <f>IF(Table159[[#This Row],[Gecontroleerd door koepel]],IF(OR(Table159[[#This Row],[Naam WV nieuw]]&lt;&gt;"",Table159[[#This Row],[Mail WV nieuw]]&lt;&gt;""),1,0),0)</f>
        <v>0</v>
      </c>
    </row>
    <row r="58" spans="1:14">
      <c r="A58" s="11">
        <v>70049</v>
      </c>
      <c r="B58" s="11" t="s">
        <v>269</v>
      </c>
      <c r="C58" s="11" t="s">
        <v>775</v>
      </c>
      <c r="D58" s="11" t="str">
        <f>IFERROR(INDEX('Overzicht Mitz'!C:C,MATCH(Table159[[#This Row],[URA]],'Overzicht Mitz'!A:A,0)),"")</f>
        <v/>
      </c>
      <c r="E58" s="11" t="s">
        <v>52</v>
      </c>
      <c r="F58" s="11" t="s">
        <v>266</v>
      </c>
      <c r="G58" s="11" t="s">
        <v>265</v>
      </c>
      <c r="H58" s="11" t="s">
        <v>1633</v>
      </c>
      <c r="I58" s="11" t="s">
        <v>1634</v>
      </c>
      <c r="M58" s="11" t="b">
        <v>1</v>
      </c>
      <c r="N58" s="18">
        <f>IF(Table159[[#This Row],[Gecontroleerd door koepel]],IF(OR(Table159[[#This Row],[Naam WV nieuw]]&lt;&gt;"",Table159[[#This Row],[Mail WV nieuw]]&lt;&gt;""),1,0),0)</f>
        <v>0</v>
      </c>
    </row>
    <row r="59" spans="1:14">
      <c r="A59" s="11">
        <v>15213</v>
      </c>
      <c r="B59" s="11" t="s">
        <v>279</v>
      </c>
      <c r="C59" s="11" t="s">
        <v>775</v>
      </c>
      <c r="D59" s="11" t="str">
        <f>IFERROR(INDEX('Overzicht Mitz'!C:C,MATCH(Table159[[#This Row],[URA]],'Overzicht Mitz'!A:A,0)),"")</f>
        <v/>
      </c>
      <c r="E59" s="11" t="s">
        <v>155</v>
      </c>
      <c r="F59" s="11" t="s">
        <v>280</v>
      </c>
      <c r="G59" s="11" t="s">
        <v>265</v>
      </c>
      <c r="H59" s="11" t="s">
        <v>1641</v>
      </c>
      <c r="I59" s="11" t="s">
        <v>1087</v>
      </c>
      <c r="M59" s="11" t="b">
        <v>1</v>
      </c>
      <c r="N59" s="18">
        <f>IF(Table159[[#This Row],[Gecontroleerd door koepel]],IF(OR(Table159[[#This Row],[Naam WV nieuw]]&lt;&gt;"",Table159[[#This Row],[Mail WV nieuw]]&lt;&gt;""),1,0),0)</f>
        <v>0</v>
      </c>
    </row>
    <row r="60" spans="1:14">
      <c r="A60" s="11">
        <v>70099</v>
      </c>
      <c r="B60" s="11" t="s">
        <v>270</v>
      </c>
      <c r="C60" s="11" t="s">
        <v>775</v>
      </c>
      <c r="D60" s="11" t="str">
        <f>IFERROR(INDEX('Overzicht Mitz'!C:C,MATCH(Table159[[#This Row],[URA]],'Overzicht Mitz'!A:A,0)),"")</f>
        <v/>
      </c>
      <c r="E60" s="11" t="s">
        <v>52</v>
      </c>
      <c r="F60" s="11" t="s">
        <v>266</v>
      </c>
      <c r="G60" s="11" t="s">
        <v>265</v>
      </c>
      <c r="H60" s="11" t="s">
        <v>1633</v>
      </c>
      <c r="I60" s="11" t="s">
        <v>1634</v>
      </c>
      <c r="M60" s="11" t="b">
        <v>1</v>
      </c>
      <c r="N60" s="18">
        <f>IF(Table159[[#This Row],[Gecontroleerd door koepel]],IF(OR(Table159[[#This Row],[Naam WV nieuw]]&lt;&gt;"",Table159[[#This Row],[Mail WV nieuw]]&lt;&gt;""),1,0),0)</f>
        <v>0</v>
      </c>
    </row>
    <row r="61" spans="1:14">
      <c r="A61" s="11">
        <v>70166</v>
      </c>
      <c r="B61" s="11" t="s">
        <v>264</v>
      </c>
      <c r="C61" s="11" t="s">
        <v>775</v>
      </c>
      <c r="D61" s="11" t="str">
        <f>IFERROR(INDEX('Overzicht Mitz'!C:C,MATCH(Table159[[#This Row],[URA]],'Overzicht Mitz'!A:A,0)),"")</f>
        <v/>
      </c>
      <c r="E61" s="11" t="s">
        <v>52</v>
      </c>
      <c r="F61" s="11" t="s">
        <v>266</v>
      </c>
      <c r="G61" s="11" t="s">
        <v>265</v>
      </c>
      <c r="H61" s="11" t="s">
        <v>1633</v>
      </c>
      <c r="I61" s="11" t="s">
        <v>1634</v>
      </c>
      <c r="M61" s="11" t="b">
        <v>1</v>
      </c>
      <c r="N61" s="18">
        <f>IF(Table159[[#This Row],[Gecontroleerd door koepel]],IF(OR(Table159[[#This Row],[Naam WV nieuw]]&lt;&gt;"",Table159[[#This Row],[Mail WV nieuw]]&lt;&gt;""),1,0),0)</f>
        <v>0</v>
      </c>
    </row>
    <row r="62" spans="1:14">
      <c r="A62" s="11">
        <v>24246</v>
      </c>
      <c r="B62" s="11" t="s">
        <v>281</v>
      </c>
      <c r="C62" s="11" t="s">
        <v>775</v>
      </c>
      <c r="D62" s="11" t="str">
        <f>IFERROR(INDEX('Overzicht Mitz'!C:C,MATCH(Table159[[#This Row],[URA]],'Overzicht Mitz'!A:A,0)),"")</f>
        <v/>
      </c>
      <c r="E62" s="11" t="s">
        <v>155</v>
      </c>
      <c r="F62" s="11" t="s">
        <v>280</v>
      </c>
      <c r="G62" s="11" t="s">
        <v>265</v>
      </c>
      <c r="H62" s="11" t="s">
        <v>1730</v>
      </c>
      <c r="I62" s="11" t="s">
        <v>1731</v>
      </c>
      <c r="J62" s="10"/>
      <c r="K62" s="16" t="s">
        <v>1926</v>
      </c>
      <c r="M62" s="11" t="b">
        <v>1</v>
      </c>
      <c r="N62" s="18">
        <f>IF(Table159[[#This Row],[Gecontroleerd door koepel]],IF(OR(Table159[[#This Row],[Naam WV nieuw]]&lt;&gt;"",Table159[[#This Row],[Mail WV nieuw]]&lt;&gt;""),1,0),0)</f>
        <v>1</v>
      </c>
    </row>
    <row r="63" spans="1:14" ht="16">
      <c r="A63" s="11">
        <v>14798</v>
      </c>
      <c r="B63" s="11" t="s">
        <v>283</v>
      </c>
      <c r="C63" s="11" t="s">
        <v>775</v>
      </c>
      <c r="D63" s="11" t="str">
        <f>IFERROR(INDEX('Overzicht Mitz'!C:C,MATCH(Table159[[#This Row],[URA]],'Overzicht Mitz'!A:A,0)),"")</f>
        <v/>
      </c>
      <c r="E63" s="11" t="s">
        <v>155</v>
      </c>
      <c r="F63" s="11" t="s">
        <v>280</v>
      </c>
      <c r="G63" s="11" t="s">
        <v>265</v>
      </c>
      <c r="H63" s="11" t="s">
        <v>1687</v>
      </c>
      <c r="I63" s="11" t="s">
        <v>1688</v>
      </c>
      <c r="J63" s="10" t="s">
        <v>1928</v>
      </c>
      <c r="K63" s="16" t="s">
        <v>1927</v>
      </c>
      <c r="M63" s="11" t="b">
        <v>1</v>
      </c>
      <c r="N63" s="18">
        <f>IF(Table159[[#This Row],[Gecontroleerd door koepel]],IF(OR(Table159[[#This Row],[Naam WV nieuw]]&lt;&gt;"",Table159[[#This Row],[Mail WV nieuw]]&lt;&gt;""),1,0),0)</f>
        <v>1</v>
      </c>
    </row>
    <row r="64" spans="1:14" ht="16">
      <c r="A64" s="11">
        <v>14893</v>
      </c>
      <c r="B64" s="11" t="s">
        <v>267</v>
      </c>
      <c r="C64" s="11" t="s">
        <v>775</v>
      </c>
      <c r="D64" s="11" t="str">
        <f>IFERROR(INDEX('Overzicht Mitz'!C:C,MATCH(Table159[[#This Row],[URA]],'Overzicht Mitz'!A:A,0)),"")</f>
        <v/>
      </c>
      <c r="E64" s="11" t="s">
        <v>52</v>
      </c>
      <c r="F64" s="11" t="s">
        <v>266</v>
      </c>
      <c r="G64" s="11" t="s">
        <v>265</v>
      </c>
      <c r="H64" s="11" t="s">
        <v>1820</v>
      </c>
      <c r="I64" s="11" t="s">
        <v>1821</v>
      </c>
      <c r="J64" s="10" t="s">
        <v>1929</v>
      </c>
      <c r="M64" s="11" t="b">
        <v>1</v>
      </c>
      <c r="N64" s="18">
        <f>IF(Table159[[#This Row],[Gecontroleerd door koepel]],IF(OR(Table159[[#This Row],[Naam WV nieuw]]&lt;&gt;"",Table159[[#This Row],[Mail WV nieuw]]&lt;&gt;""),1,0),0)</f>
        <v>1</v>
      </c>
    </row>
    <row r="65" spans="1:14" ht="16">
      <c r="A65" s="11">
        <v>17967</v>
      </c>
      <c r="B65" s="11" t="s">
        <v>277</v>
      </c>
      <c r="C65" s="11" t="s">
        <v>775</v>
      </c>
      <c r="D65" s="11" t="str">
        <f>IFERROR(INDEX('Overzicht Mitz'!C:C,MATCH(Table159[[#This Row],[URA]],'Overzicht Mitz'!A:A,0)),"")</f>
        <v/>
      </c>
      <c r="E65" s="11" t="s">
        <v>52</v>
      </c>
      <c r="F65" s="11" t="s">
        <v>266</v>
      </c>
      <c r="G65" s="11" t="s">
        <v>265</v>
      </c>
      <c r="H65" s="11" t="s">
        <v>1580</v>
      </c>
      <c r="I65" s="11" t="s">
        <v>1581</v>
      </c>
      <c r="J65" s="10" t="s">
        <v>1935</v>
      </c>
      <c r="K65" s="16" t="s">
        <v>1930</v>
      </c>
      <c r="M65" s="11" t="b">
        <v>1</v>
      </c>
      <c r="N65" s="18">
        <f>IF(Table159[[#This Row],[Gecontroleerd door koepel]],IF(OR(Table159[[#This Row],[Naam WV nieuw]]&lt;&gt;"",Table159[[#This Row],[Mail WV nieuw]]&lt;&gt;""),1,0),0)</f>
        <v>1</v>
      </c>
    </row>
    <row r="66" spans="1:14" ht="16">
      <c r="A66" s="11">
        <v>66426</v>
      </c>
      <c r="B66" s="11" t="s">
        <v>273</v>
      </c>
      <c r="C66" s="11" t="s">
        <v>775</v>
      </c>
      <c r="D66" s="11" t="str">
        <f>IFERROR(INDEX('Overzicht Mitz'!C:C,MATCH(Table159[[#This Row],[URA]],'Overzicht Mitz'!A:A,0)),"")</f>
        <v/>
      </c>
      <c r="E66" s="11" t="s">
        <v>52</v>
      </c>
      <c r="F66" s="11" t="s">
        <v>266</v>
      </c>
      <c r="G66" s="11" t="s">
        <v>265</v>
      </c>
      <c r="H66" s="11" t="s">
        <v>1685</v>
      </c>
      <c r="I66" s="11" t="s">
        <v>1686</v>
      </c>
      <c r="J66" s="10" t="s">
        <v>1935</v>
      </c>
      <c r="K66" s="16" t="s">
        <v>1931</v>
      </c>
      <c r="M66" s="11" t="b">
        <v>1</v>
      </c>
      <c r="N66" s="18">
        <f>IF(Table159[[#This Row],[Gecontroleerd door koepel]],IF(OR(Table159[[#This Row],[Naam WV nieuw]]&lt;&gt;"",Table159[[#This Row],[Mail WV nieuw]]&lt;&gt;""),1,0),0)</f>
        <v>1</v>
      </c>
    </row>
    <row r="67" spans="1:14" ht="16">
      <c r="A67" s="11">
        <v>55532</v>
      </c>
      <c r="B67" s="11" t="s">
        <v>278</v>
      </c>
      <c r="C67" s="11" t="s">
        <v>775</v>
      </c>
      <c r="D67" s="11" t="str">
        <f>IFERROR(INDEX('Overzicht Mitz'!C:C,MATCH(Table159[[#This Row],[URA]],'Overzicht Mitz'!A:A,0)),"")</f>
        <v/>
      </c>
      <c r="E67" s="11" t="s">
        <v>52</v>
      </c>
      <c r="F67" s="11" t="s">
        <v>266</v>
      </c>
      <c r="G67" s="11" t="s">
        <v>265</v>
      </c>
      <c r="H67" s="11" t="s">
        <v>1580</v>
      </c>
      <c r="I67" s="11" t="s">
        <v>1618</v>
      </c>
      <c r="J67" s="10" t="s">
        <v>1935</v>
      </c>
      <c r="M67" s="11" t="b">
        <v>1</v>
      </c>
      <c r="N67" s="18">
        <f>IF(Table159[[#This Row],[Gecontroleerd door koepel]],IF(OR(Table159[[#This Row],[Naam WV nieuw]]&lt;&gt;"",Table159[[#This Row],[Mail WV nieuw]]&lt;&gt;""),1,0),0)</f>
        <v>1</v>
      </c>
    </row>
    <row r="68" spans="1:14" ht="16">
      <c r="A68" s="11">
        <v>37043</v>
      </c>
      <c r="B68" s="11" t="s">
        <v>282</v>
      </c>
      <c r="C68" s="11" t="s">
        <v>775</v>
      </c>
      <c r="D68" s="11" t="str">
        <f>IFERROR(INDEX('Overzicht Mitz'!C:C,MATCH(Table159[[#This Row],[URA]],'Overzicht Mitz'!A:A,0)),"")</f>
        <v/>
      </c>
      <c r="E68" s="11" t="s">
        <v>155</v>
      </c>
      <c r="F68" s="11" t="s">
        <v>280</v>
      </c>
      <c r="G68" s="11" t="s">
        <v>265</v>
      </c>
      <c r="H68" s="11" t="s">
        <v>1602</v>
      </c>
      <c r="I68" s="11" t="s">
        <v>1603</v>
      </c>
      <c r="J68" s="10" t="s">
        <v>1934</v>
      </c>
      <c r="K68" s="16" t="s">
        <v>1932</v>
      </c>
      <c r="M68" s="11" t="b">
        <v>1</v>
      </c>
      <c r="N68" s="18">
        <f>IF(Table159[[#This Row],[Gecontroleerd door koepel]],IF(OR(Table159[[#This Row],[Naam WV nieuw]]&lt;&gt;"",Table159[[#This Row],[Mail WV nieuw]]&lt;&gt;""),1,0),0)</f>
        <v>1</v>
      </c>
    </row>
    <row r="69" spans="1:14" ht="16">
      <c r="A69" s="11">
        <v>67527</v>
      </c>
      <c r="B69" s="11" t="s">
        <v>271</v>
      </c>
      <c r="C69" s="11" t="s">
        <v>775</v>
      </c>
      <c r="D69" s="11" t="str">
        <f>IFERROR(INDEX('Overzicht Mitz'!C:C,MATCH(Table159[[#This Row],[URA]],'Overzicht Mitz'!A:A,0)),"")</f>
        <v/>
      </c>
      <c r="E69" s="11" t="s">
        <v>52</v>
      </c>
      <c r="F69" s="11" t="s">
        <v>266</v>
      </c>
      <c r="G69" s="11" t="s">
        <v>265</v>
      </c>
      <c r="H69" s="11" t="s">
        <v>1916</v>
      </c>
      <c r="I69" s="11" t="s">
        <v>1701</v>
      </c>
      <c r="J69" s="10" t="s">
        <v>1916</v>
      </c>
      <c r="M69" s="11" t="b">
        <v>1</v>
      </c>
      <c r="N69" s="18">
        <f>IF(Table159[[#This Row],[Gecontroleerd door koepel]],IF(OR(Table159[[#This Row],[Naam WV nieuw]]&lt;&gt;"",Table159[[#This Row],[Mail WV nieuw]]&lt;&gt;""),1,0),0)</f>
        <v>1</v>
      </c>
    </row>
    <row r="70" spans="1:14" ht="16">
      <c r="A70" s="11">
        <v>67533</v>
      </c>
      <c r="B70" s="11" t="s">
        <v>272</v>
      </c>
      <c r="C70" s="11" t="s">
        <v>775</v>
      </c>
      <c r="D70" s="11" t="str">
        <f>IFERROR(INDEX('Overzicht Mitz'!C:C,MATCH(Table159[[#This Row],[URA]],'Overzicht Mitz'!A:A,0)),"")</f>
        <v/>
      </c>
      <c r="E70" s="11" t="s">
        <v>52</v>
      </c>
      <c r="F70" s="11" t="s">
        <v>266</v>
      </c>
      <c r="G70" s="11" t="s">
        <v>265</v>
      </c>
      <c r="H70" s="11" t="s">
        <v>1916</v>
      </c>
      <c r="I70" s="11" t="s">
        <v>1701</v>
      </c>
      <c r="J70" s="10" t="s">
        <v>1916</v>
      </c>
      <c r="M70" s="11" t="b">
        <v>1</v>
      </c>
      <c r="N70" s="18">
        <f>IF(Table159[[#This Row],[Gecontroleerd door koepel]],IF(OR(Table159[[#This Row],[Naam WV nieuw]]&lt;&gt;"",Table159[[#This Row],[Mail WV nieuw]]&lt;&gt;""),1,0),0)</f>
        <v>1</v>
      </c>
    </row>
    <row r="71" spans="1:14" ht="16">
      <c r="A71" s="11">
        <v>24922</v>
      </c>
      <c r="B71" s="11" t="s">
        <v>276</v>
      </c>
      <c r="C71" s="11" t="s">
        <v>775</v>
      </c>
      <c r="D71" s="11" t="str">
        <f>IFERROR(INDEX('Overzicht Mitz'!C:C,MATCH(Table159[[#This Row],[URA]],'Overzicht Mitz'!A:A,0)),"")</f>
        <v/>
      </c>
      <c r="E71" s="11" t="s">
        <v>52</v>
      </c>
      <c r="F71" s="11" t="s">
        <v>266</v>
      </c>
      <c r="G71" s="11" t="s">
        <v>265</v>
      </c>
      <c r="H71" s="11" t="s">
        <v>1560</v>
      </c>
      <c r="I71" s="11" t="s">
        <v>1561</v>
      </c>
      <c r="J71" s="10" t="s">
        <v>1936</v>
      </c>
      <c r="K71" s="16" t="s">
        <v>1582</v>
      </c>
      <c r="M71" s="11" t="b">
        <v>1</v>
      </c>
      <c r="N71" s="18">
        <f>IF(Table159[[#This Row],[Gecontroleerd door koepel]],IF(OR(Table159[[#This Row],[Naam WV nieuw]]&lt;&gt;"",Table159[[#This Row],[Mail WV nieuw]]&lt;&gt;""),1,0),0)</f>
        <v>1</v>
      </c>
    </row>
    <row r="72" spans="1:14" ht="16">
      <c r="A72" s="11">
        <v>22413</v>
      </c>
      <c r="B72" s="11" t="s">
        <v>275</v>
      </c>
      <c r="C72" s="11" t="s">
        <v>775</v>
      </c>
      <c r="D72" s="11" t="str">
        <f>IFERROR(INDEX('Overzicht Mitz'!C:C,MATCH(Table159[[#This Row],[URA]],'Overzicht Mitz'!A:A,0)),"")</f>
        <v/>
      </c>
      <c r="E72" s="11" t="s">
        <v>52</v>
      </c>
      <c r="F72" s="11" t="s">
        <v>266</v>
      </c>
      <c r="G72" s="11" t="s">
        <v>265</v>
      </c>
      <c r="H72" s="11" t="s">
        <v>1560</v>
      </c>
      <c r="I72" s="11" t="s">
        <v>1561</v>
      </c>
      <c r="J72" s="10" t="s">
        <v>1933</v>
      </c>
      <c r="K72" s="16" t="s">
        <v>1562</v>
      </c>
      <c r="M72" s="11" t="b">
        <v>1</v>
      </c>
      <c r="N72" s="18">
        <f>IF(Table159[[#This Row],[Gecontroleerd door koepel]],IF(OR(Table159[[#This Row],[Naam WV nieuw]]&lt;&gt;"",Table159[[#This Row],[Mail WV nieuw]]&lt;&gt;""),1,0),0)</f>
        <v>1</v>
      </c>
    </row>
    <row r="73" spans="1:14">
      <c r="A73" s="11">
        <v>15792</v>
      </c>
      <c r="B73" s="11" t="s">
        <v>336</v>
      </c>
      <c r="C73" s="11" t="s">
        <v>775</v>
      </c>
      <c r="D73" s="11" t="str">
        <f>IFERROR(INDEX('Overzicht Mitz'!C:C,MATCH(Table159[[#This Row],[URA]],'Overzicht Mitz'!A:A,0)),"")</f>
        <v/>
      </c>
      <c r="E73" s="11" t="s">
        <v>776</v>
      </c>
      <c r="F73" s="11" t="s">
        <v>1883</v>
      </c>
      <c r="G73" s="11" t="s">
        <v>265</v>
      </c>
      <c r="H73" s="11" t="s">
        <v>1837</v>
      </c>
      <c r="I73" s="11" t="s">
        <v>1839</v>
      </c>
      <c r="N73" s="18">
        <f>IF(Table159[[#This Row],[Gecontroleerd door koepel]],IF(OR(Table159[[#This Row],[Naam WV nieuw]]&lt;&gt;"",Table159[[#This Row],[Mail WV nieuw]]&lt;&gt;""),1,0),0)</f>
        <v>0</v>
      </c>
    </row>
    <row r="74" spans="1:14">
      <c r="A74" s="11">
        <v>16239</v>
      </c>
      <c r="B74" s="11" t="s">
        <v>511</v>
      </c>
      <c r="C74" s="11" t="s">
        <v>775</v>
      </c>
      <c r="D74" s="11" t="str">
        <f>IFERROR(INDEX('Overzicht Mitz'!C:C,MATCH(Table159[[#This Row],[URA]],'Overzicht Mitz'!A:A,0)),"")</f>
        <v/>
      </c>
      <c r="E74" s="11" t="s">
        <v>776</v>
      </c>
      <c r="F74" s="11" t="s">
        <v>777</v>
      </c>
      <c r="G74" s="11" t="s">
        <v>17</v>
      </c>
      <c r="H74" s="11" t="s">
        <v>779</v>
      </c>
      <c r="I74" s="11" t="s">
        <v>780</v>
      </c>
      <c r="N74" s="18">
        <f>IF(Table159[[#This Row],[Gecontroleerd door koepel]],IF(OR(Table159[[#This Row],[Naam WV nieuw]]&lt;&gt;"",Table159[[#This Row],[Mail WV nieuw]]&lt;&gt;""),1,0),0)</f>
        <v>0</v>
      </c>
    </row>
    <row r="75" spans="1:14">
      <c r="A75" s="11">
        <v>16242</v>
      </c>
      <c r="B75" s="11" t="s">
        <v>645</v>
      </c>
      <c r="C75" s="11" t="s">
        <v>775</v>
      </c>
      <c r="D75" s="11" t="str">
        <f>IFERROR(INDEX('Overzicht Mitz'!C:C,MATCH(Table159[[#This Row],[URA]],'Overzicht Mitz'!A:A,0)),"")</f>
        <v/>
      </c>
      <c r="E75" s="11" t="s">
        <v>776</v>
      </c>
      <c r="F75" s="11" t="s">
        <v>777</v>
      </c>
      <c r="G75" s="11" t="s">
        <v>17</v>
      </c>
      <c r="H75" s="11" t="s">
        <v>1086</v>
      </c>
      <c r="I75" s="11" t="s">
        <v>1087</v>
      </c>
      <c r="N75" s="18">
        <f>IF(Table159[[#This Row],[Gecontroleerd door koepel]],IF(OR(Table159[[#This Row],[Naam WV nieuw]]&lt;&gt;"",Table159[[#This Row],[Mail WV nieuw]]&lt;&gt;""),1,0),0)</f>
        <v>0</v>
      </c>
    </row>
    <row r="76" spans="1:14">
      <c r="A76" s="11">
        <v>16419</v>
      </c>
      <c r="B76" s="11" t="s">
        <v>362</v>
      </c>
      <c r="C76" s="11" t="s">
        <v>775</v>
      </c>
      <c r="D76" s="11" t="str">
        <f>IFERROR(INDEX('Overzicht Mitz'!C:C,MATCH(Table159[[#This Row],[URA]],'Overzicht Mitz'!A:A,0)),"")</f>
        <v/>
      </c>
      <c r="E76" s="11" t="s">
        <v>155</v>
      </c>
      <c r="F76" s="11" t="s">
        <v>280</v>
      </c>
      <c r="G76" s="11" t="s">
        <v>265</v>
      </c>
      <c r="H76" s="11" t="s">
        <v>1612</v>
      </c>
      <c r="I76" s="11" t="s">
        <v>1613</v>
      </c>
      <c r="M76" s="11" t="b">
        <v>1</v>
      </c>
      <c r="N76" s="18">
        <f>IF(Table159[[#This Row],[Gecontroleerd door koepel]],IF(OR(Table159[[#This Row],[Naam WV nieuw]]&lt;&gt;"",Table159[[#This Row],[Mail WV nieuw]]&lt;&gt;""),1,0),0)</f>
        <v>0</v>
      </c>
    </row>
    <row r="77" spans="1:14">
      <c r="A77" s="11">
        <v>17470</v>
      </c>
      <c r="B77" s="11" t="s">
        <v>525</v>
      </c>
      <c r="C77" s="11" t="s">
        <v>775</v>
      </c>
      <c r="D77" s="11" t="str">
        <f>IFERROR(INDEX('Overzicht Mitz'!C:C,MATCH(Table159[[#This Row],[URA]],'Overzicht Mitz'!A:A,0)),"")</f>
        <v/>
      </c>
      <c r="E77" s="11" t="s">
        <v>776</v>
      </c>
      <c r="F77" s="11" t="s">
        <v>777</v>
      </c>
      <c r="G77" s="11" t="s">
        <v>17</v>
      </c>
      <c r="H77" s="11" t="s">
        <v>781</v>
      </c>
      <c r="I77" s="11" t="s">
        <v>782</v>
      </c>
      <c r="N77" s="18">
        <f>IF(Table159[[#This Row],[Gecontroleerd door koepel]],IF(OR(Table159[[#This Row],[Naam WV nieuw]]&lt;&gt;"",Table159[[#This Row],[Mail WV nieuw]]&lt;&gt;""),1,0),0)</f>
        <v>0</v>
      </c>
    </row>
    <row r="78" spans="1:14">
      <c r="A78" s="11">
        <v>17478</v>
      </c>
      <c r="B78" s="11" t="s">
        <v>555</v>
      </c>
      <c r="C78" s="11" t="s">
        <v>775</v>
      </c>
      <c r="D78" s="11" t="str">
        <f>IFERROR(INDEX('Overzicht Mitz'!C:C,MATCH(Table159[[#This Row],[URA]],'Overzicht Mitz'!A:A,0)),"")</f>
        <v/>
      </c>
      <c r="E78" s="11" t="s">
        <v>776</v>
      </c>
      <c r="F78" s="11" t="s">
        <v>777</v>
      </c>
      <c r="G78" s="11" t="s">
        <v>17</v>
      </c>
      <c r="H78" s="11" t="s">
        <v>784</v>
      </c>
      <c r="I78" s="11" t="s">
        <v>785</v>
      </c>
      <c r="N78" s="18">
        <f>IF(Table159[[#This Row],[Gecontroleerd door koepel]],IF(OR(Table159[[#This Row],[Naam WV nieuw]]&lt;&gt;"",Table159[[#This Row],[Mail WV nieuw]]&lt;&gt;""),1,0),0)</f>
        <v>0</v>
      </c>
    </row>
    <row r="79" spans="1:14">
      <c r="A79" s="11">
        <v>17538</v>
      </c>
      <c r="B79" s="11" t="s">
        <v>390</v>
      </c>
      <c r="C79" s="11" t="s">
        <v>775</v>
      </c>
      <c r="D79" s="11" t="str">
        <f>IFERROR(INDEX('Overzicht Mitz'!C:C,MATCH(Table159[[#This Row],[URA]],'Overzicht Mitz'!A:A,0)),"")</f>
        <v/>
      </c>
      <c r="E79" s="11" t="s">
        <v>52</v>
      </c>
      <c r="F79" s="11" t="s">
        <v>266</v>
      </c>
      <c r="G79" s="11" t="s">
        <v>265</v>
      </c>
      <c r="H79" s="11" t="s">
        <v>1568</v>
      </c>
      <c r="I79" s="11" t="s">
        <v>1569</v>
      </c>
      <c r="M79" s="11" t="b">
        <v>1</v>
      </c>
      <c r="N79" s="18">
        <f>IF(Table159[[#This Row],[Gecontroleerd door koepel]],IF(OR(Table159[[#This Row],[Naam WV nieuw]]&lt;&gt;"",Table159[[#This Row],[Mail WV nieuw]]&lt;&gt;""),1,0),0)</f>
        <v>0</v>
      </c>
    </row>
    <row r="80" spans="1:14">
      <c r="A80" s="11">
        <v>17662</v>
      </c>
      <c r="B80" s="11" t="s">
        <v>452</v>
      </c>
      <c r="C80" s="11" t="s">
        <v>775</v>
      </c>
      <c r="D80" s="11" t="str">
        <f>IFERROR(INDEX('Overzicht Mitz'!C:C,MATCH(Table159[[#This Row],[URA]],'Overzicht Mitz'!A:A,0)),"")</f>
        <v/>
      </c>
      <c r="E80" s="11" t="s">
        <v>52</v>
      </c>
      <c r="F80" s="11" t="s">
        <v>266</v>
      </c>
      <c r="G80" s="11" t="s">
        <v>265</v>
      </c>
      <c r="H80" s="11" t="s">
        <v>1570</v>
      </c>
      <c r="I80" s="11" t="s">
        <v>1571</v>
      </c>
      <c r="N80" s="18">
        <f>IF(Table159[[#This Row],[Gecontroleerd door koepel]],IF(OR(Table159[[#This Row],[Naam WV nieuw]]&lt;&gt;"",Table159[[#This Row],[Mail WV nieuw]]&lt;&gt;""),1,0),0)</f>
        <v>0</v>
      </c>
    </row>
    <row r="81" spans="1:14">
      <c r="A81" s="11">
        <v>17829</v>
      </c>
      <c r="B81" s="11" t="s">
        <v>573</v>
      </c>
      <c r="C81" s="11" t="s">
        <v>775</v>
      </c>
      <c r="D81" s="11" t="str">
        <f>IFERROR(INDEX('Overzicht Mitz'!C:C,MATCH(Table159[[#This Row],[URA]],'Overzicht Mitz'!A:A,0)),"")</f>
        <v/>
      </c>
      <c r="E81" s="11" t="s">
        <v>52</v>
      </c>
      <c r="F81" s="11" t="s">
        <v>53</v>
      </c>
      <c r="G81" s="11" t="s">
        <v>17</v>
      </c>
      <c r="H81" s="11" t="s">
        <v>786</v>
      </c>
      <c r="I81" s="11" t="s">
        <v>787</v>
      </c>
      <c r="N81" s="18">
        <f>IF(Table159[[#This Row],[Gecontroleerd door koepel]],IF(OR(Table159[[#This Row],[Naam WV nieuw]]&lt;&gt;"",Table159[[#This Row],[Mail WV nieuw]]&lt;&gt;""),1,0),0)</f>
        <v>0</v>
      </c>
    </row>
    <row r="82" spans="1:14">
      <c r="A82" s="11">
        <v>17834</v>
      </c>
      <c r="B82" s="11" t="s">
        <v>455</v>
      </c>
      <c r="C82" s="11" t="s">
        <v>775</v>
      </c>
      <c r="D82" s="11" t="str">
        <f>IFERROR(INDEX('Overzicht Mitz'!C:C,MATCH(Table159[[#This Row],[URA]],'Overzicht Mitz'!A:A,0)),"")</f>
        <v/>
      </c>
      <c r="E82" s="11" t="s">
        <v>52</v>
      </c>
      <c r="F82" s="11" t="s">
        <v>266</v>
      </c>
      <c r="G82" s="11" t="s">
        <v>265</v>
      </c>
      <c r="H82" s="11" t="s">
        <v>1575</v>
      </c>
      <c r="I82" s="11" t="s">
        <v>1576</v>
      </c>
      <c r="N82" s="18">
        <f>IF(Table159[[#This Row],[Gecontroleerd door koepel]],IF(OR(Table159[[#This Row],[Naam WV nieuw]]&lt;&gt;"",Table159[[#This Row],[Mail WV nieuw]]&lt;&gt;""),1,0),0)</f>
        <v>0</v>
      </c>
    </row>
    <row r="83" spans="1:14">
      <c r="A83" s="11">
        <v>17918</v>
      </c>
      <c r="B83" s="11" t="s">
        <v>300</v>
      </c>
      <c r="C83" s="11" t="s">
        <v>775</v>
      </c>
      <c r="D83" s="11" t="str">
        <f>IFERROR(INDEX('Overzicht Mitz'!C:C,MATCH(Table159[[#This Row],[URA]],'Overzicht Mitz'!A:A,0)),"")</f>
        <v>Unicum</v>
      </c>
      <c r="E83" s="11" t="s">
        <v>52</v>
      </c>
      <c r="F83" s="11" t="s">
        <v>266</v>
      </c>
      <c r="G83" s="11" t="s">
        <v>265</v>
      </c>
      <c r="H83" s="11" t="s">
        <v>1566</v>
      </c>
      <c r="I83" s="11" t="s">
        <v>1579</v>
      </c>
      <c r="N83" s="18">
        <f>IF(Table159[[#This Row],[Gecontroleerd door koepel]],IF(OR(Table159[[#This Row],[Naam WV nieuw]]&lt;&gt;"",Table159[[#This Row],[Mail WV nieuw]]&lt;&gt;""),1,0),0)</f>
        <v>0</v>
      </c>
    </row>
    <row r="84" spans="1:14">
      <c r="A84" s="11">
        <v>18092</v>
      </c>
      <c r="B84" s="11" t="s">
        <v>569</v>
      </c>
      <c r="C84" s="11" t="s">
        <v>775</v>
      </c>
      <c r="D84" s="11" t="str">
        <f>IFERROR(INDEX('Overzicht Mitz'!C:C,MATCH(Table159[[#This Row],[URA]],'Overzicht Mitz'!A:A,0)),"")</f>
        <v/>
      </c>
      <c r="E84" s="11" t="s">
        <v>52</v>
      </c>
      <c r="F84" s="11" t="s">
        <v>53</v>
      </c>
      <c r="G84" s="11" t="s">
        <v>17</v>
      </c>
      <c r="H84" s="11" t="s">
        <v>788</v>
      </c>
      <c r="I84" s="11" t="s">
        <v>789</v>
      </c>
      <c r="N84" s="18">
        <f>IF(Table159[[#This Row],[Gecontroleerd door koepel]],IF(OR(Table159[[#This Row],[Naam WV nieuw]]&lt;&gt;"",Table159[[#This Row],[Mail WV nieuw]]&lt;&gt;""),1,0),0)</f>
        <v>0</v>
      </c>
    </row>
    <row r="85" spans="1:14">
      <c r="A85" s="11">
        <v>18316</v>
      </c>
      <c r="B85" s="11" t="s">
        <v>392</v>
      </c>
      <c r="C85" s="11" t="s">
        <v>775</v>
      </c>
      <c r="D85" s="11" t="str">
        <f>IFERROR(INDEX('Overzicht Mitz'!C:C,MATCH(Table159[[#This Row],[URA]],'Overzicht Mitz'!A:A,0)),"")</f>
        <v/>
      </c>
      <c r="E85" s="11" t="s">
        <v>52</v>
      </c>
      <c r="F85" s="11" t="s">
        <v>266</v>
      </c>
      <c r="G85" s="11" t="s">
        <v>265</v>
      </c>
      <c r="H85" s="11" t="s">
        <v>1573</v>
      </c>
      <c r="I85" s="11" t="s">
        <v>1574</v>
      </c>
      <c r="M85" s="11" t="b">
        <v>1</v>
      </c>
      <c r="N85" s="18">
        <f>IF(Table159[[#This Row],[Gecontroleerd door koepel]],IF(OR(Table159[[#This Row],[Naam WV nieuw]]&lt;&gt;"",Table159[[#This Row],[Mail WV nieuw]]&lt;&gt;""),1,0),0)</f>
        <v>0</v>
      </c>
    </row>
    <row r="86" spans="1:14">
      <c r="A86" s="11">
        <v>18396</v>
      </c>
      <c r="B86" s="11" t="s">
        <v>574</v>
      </c>
      <c r="C86" s="11" t="s">
        <v>775</v>
      </c>
      <c r="D86" s="11" t="str">
        <f>IFERROR(INDEX('Overzicht Mitz'!C:C,MATCH(Table159[[#This Row],[URA]],'Overzicht Mitz'!A:A,0)),"")</f>
        <v/>
      </c>
      <c r="E86" s="11" t="s">
        <v>52</v>
      </c>
      <c r="F86" s="11" t="s">
        <v>53</v>
      </c>
      <c r="G86" s="11" t="s">
        <v>17</v>
      </c>
      <c r="H86" s="11" t="s">
        <v>791</v>
      </c>
      <c r="I86" s="11" t="s">
        <v>792</v>
      </c>
      <c r="N86" s="18">
        <f>IF(Table159[[#This Row],[Gecontroleerd door koepel]],IF(OR(Table159[[#This Row],[Naam WV nieuw]]&lt;&gt;"",Table159[[#This Row],[Mail WV nieuw]]&lt;&gt;""),1,0),0)</f>
        <v>0</v>
      </c>
    </row>
    <row r="87" spans="1:14">
      <c r="A87" s="11">
        <v>18496</v>
      </c>
      <c r="B87" s="11" t="s">
        <v>570</v>
      </c>
      <c r="C87" s="11" t="s">
        <v>775</v>
      </c>
      <c r="D87" s="11" t="str">
        <f>IFERROR(INDEX('Overzicht Mitz'!C:C,MATCH(Table159[[#This Row],[URA]],'Overzicht Mitz'!A:A,0)),"")</f>
        <v/>
      </c>
      <c r="E87" s="11" t="s">
        <v>52</v>
      </c>
      <c r="F87" s="11" t="s">
        <v>53</v>
      </c>
      <c r="G87" s="11" t="s">
        <v>17</v>
      </c>
      <c r="H87" s="11" t="s">
        <v>793</v>
      </c>
      <c r="I87" s="11" t="s">
        <v>794</v>
      </c>
      <c r="N87" s="18">
        <f>IF(Table159[[#This Row],[Gecontroleerd door koepel]],IF(OR(Table159[[#This Row],[Naam WV nieuw]]&lt;&gt;"",Table159[[#This Row],[Mail WV nieuw]]&lt;&gt;""),1,0),0)</f>
        <v>0</v>
      </c>
    </row>
    <row r="88" spans="1:14">
      <c r="A88" s="11">
        <v>18995</v>
      </c>
      <c r="B88" s="11" t="s">
        <v>387</v>
      </c>
      <c r="C88" s="11" t="s">
        <v>775</v>
      </c>
      <c r="D88" s="11" t="str">
        <f>IFERROR(INDEX('Overzicht Mitz'!C:C,MATCH(Table159[[#This Row],[URA]],'Overzicht Mitz'!A:A,0)),"")</f>
        <v/>
      </c>
      <c r="E88" s="11" t="s">
        <v>52</v>
      </c>
      <c r="F88" s="11" t="s">
        <v>266</v>
      </c>
      <c r="G88" s="11" t="s">
        <v>265</v>
      </c>
      <c r="H88" s="11" t="s">
        <v>1589</v>
      </c>
      <c r="I88" s="11" t="s">
        <v>1590</v>
      </c>
      <c r="M88" s="11" t="b">
        <v>1</v>
      </c>
      <c r="N88" s="18">
        <f>IF(Table159[[#This Row],[Gecontroleerd door koepel]],IF(OR(Table159[[#This Row],[Naam WV nieuw]]&lt;&gt;"",Table159[[#This Row],[Mail WV nieuw]]&lt;&gt;""),1,0),0)</f>
        <v>0</v>
      </c>
    </row>
    <row r="89" spans="1:14">
      <c r="A89" s="11">
        <v>19228</v>
      </c>
      <c r="B89" s="11" t="s">
        <v>728</v>
      </c>
      <c r="C89" s="11" t="s">
        <v>775</v>
      </c>
      <c r="D89" s="11" t="str">
        <f>IFERROR(INDEX('Overzicht Mitz'!C:C,MATCH(Table159[[#This Row],[URA]],'Overzicht Mitz'!A:A,0)),"")</f>
        <v/>
      </c>
      <c r="E89" s="11" t="s">
        <v>52</v>
      </c>
      <c r="F89" s="11" t="s">
        <v>53</v>
      </c>
      <c r="G89" s="11" t="s">
        <v>17</v>
      </c>
      <c r="H89" s="11" t="s">
        <v>1228</v>
      </c>
      <c r="I89" s="11" t="s">
        <v>1229</v>
      </c>
      <c r="N89" s="18">
        <f>IF(Table159[[#This Row],[Gecontroleerd door koepel]],IF(OR(Table159[[#This Row],[Naam WV nieuw]]&lt;&gt;"",Table159[[#This Row],[Mail WV nieuw]]&lt;&gt;""),1,0),0)</f>
        <v>0</v>
      </c>
    </row>
    <row r="90" spans="1:14">
      <c r="A90" s="11">
        <v>19415</v>
      </c>
      <c r="B90" s="11" t="s">
        <v>486</v>
      </c>
      <c r="C90" s="11" t="s">
        <v>775</v>
      </c>
      <c r="D90" s="11" t="str">
        <f>IFERROR(INDEX('Overzicht Mitz'!C:C,MATCH(Table159[[#This Row],[URA]],'Overzicht Mitz'!A:A,0)),"")</f>
        <v/>
      </c>
      <c r="E90" s="11" t="s">
        <v>52</v>
      </c>
      <c r="F90" s="11" t="s">
        <v>53</v>
      </c>
      <c r="G90" s="11" t="s">
        <v>17</v>
      </c>
      <c r="H90" s="11" t="s">
        <v>1216</v>
      </c>
      <c r="I90" s="11" t="s">
        <v>1217</v>
      </c>
      <c r="N90" s="18">
        <f>IF(Table159[[#This Row],[Gecontroleerd door koepel]],IF(OR(Table159[[#This Row],[Naam WV nieuw]]&lt;&gt;"",Table159[[#This Row],[Mail WV nieuw]]&lt;&gt;""),1,0),0)</f>
        <v>0</v>
      </c>
    </row>
    <row r="91" spans="1:14">
      <c r="A91" s="11">
        <v>19418</v>
      </c>
      <c r="B91" s="11" t="s">
        <v>487</v>
      </c>
      <c r="C91" s="11" t="s">
        <v>775</v>
      </c>
      <c r="D91" s="11" t="str">
        <f>IFERROR(INDEX('Overzicht Mitz'!C:C,MATCH(Table159[[#This Row],[URA]],'Overzicht Mitz'!A:A,0)),"")</f>
        <v/>
      </c>
      <c r="E91" s="11" t="s">
        <v>52</v>
      </c>
      <c r="F91" s="11" t="s">
        <v>53</v>
      </c>
      <c r="G91" s="11" t="s">
        <v>17</v>
      </c>
      <c r="H91" s="11" t="s">
        <v>1216</v>
      </c>
      <c r="I91" s="11" t="s">
        <v>1217</v>
      </c>
      <c r="N91" s="18">
        <f>IF(Table159[[#This Row],[Gecontroleerd door koepel]],IF(OR(Table159[[#This Row],[Naam WV nieuw]]&lt;&gt;"",Table159[[#This Row],[Mail WV nieuw]]&lt;&gt;""),1,0),0)</f>
        <v>0</v>
      </c>
    </row>
    <row r="92" spans="1:14">
      <c r="A92" s="11">
        <v>19728</v>
      </c>
      <c r="B92" s="11" t="s">
        <v>467</v>
      </c>
      <c r="C92" s="11" t="s">
        <v>775</v>
      </c>
      <c r="D92" s="11" t="str">
        <f>IFERROR(INDEX('Overzicht Mitz'!C:C,MATCH(Table159[[#This Row],[URA]],'Overzicht Mitz'!A:A,0)),"")</f>
        <v/>
      </c>
      <c r="E92" s="11" t="s">
        <v>155</v>
      </c>
      <c r="F92" s="11" t="s">
        <v>280</v>
      </c>
      <c r="G92" s="11" t="s">
        <v>265</v>
      </c>
      <c r="H92" s="11" t="s">
        <v>1712</v>
      </c>
      <c r="I92" s="11" t="s">
        <v>1713</v>
      </c>
      <c r="N92" s="18">
        <f>IF(Table159[[#This Row],[Gecontroleerd door koepel]],IF(OR(Table159[[#This Row],[Naam WV nieuw]]&lt;&gt;"",Table159[[#This Row],[Mail WV nieuw]]&lt;&gt;""),1,0),0)</f>
        <v>0</v>
      </c>
    </row>
    <row r="93" spans="1:14">
      <c r="A93" s="11">
        <v>19733</v>
      </c>
      <c r="B93" s="11" t="s">
        <v>326</v>
      </c>
      <c r="C93" s="11" t="s">
        <v>775</v>
      </c>
      <c r="D93" s="11" t="str">
        <f>IFERROR(INDEX('Overzicht Mitz'!C:C,MATCH(Table159[[#This Row],[URA]],'Overzicht Mitz'!A:A,0)),"")</f>
        <v>Onbekend</v>
      </c>
      <c r="E93" s="11" t="s">
        <v>155</v>
      </c>
      <c r="F93" s="11" t="s">
        <v>280</v>
      </c>
      <c r="G93" s="11" t="s">
        <v>265</v>
      </c>
      <c r="H93" s="11" t="s">
        <v>1681</v>
      </c>
      <c r="I93" s="11" t="s">
        <v>1682</v>
      </c>
      <c r="N93" s="18">
        <f>IF(Table159[[#This Row],[Gecontroleerd door koepel]],IF(OR(Table159[[#This Row],[Naam WV nieuw]]&lt;&gt;"",Table159[[#This Row],[Mail WV nieuw]]&lt;&gt;""),1,0),0)</f>
        <v>0</v>
      </c>
    </row>
    <row r="94" spans="1:14">
      <c r="A94" s="11">
        <v>19948</v>
      </c>
      <c r="B94" s="11" t="s">
        <v>307</v>
      </c>
      <c r="C94" s="11" t="s">
        <v>775</v>
      </c>
      <c r="D94" s="11" t="str">
        <f>IFERROR(INDEX('Overzicht Mitz'!C:C,MATCH(Table159[[#This Row],[URA]],'Overzicht Mitz'!A:A,0)),"")</f>
        <v/>
      </c>
      <c r="E94" s="11" t="s">
        <v>52</v>
      </c>
      <c r="F94" s="11" t="s">
        <v>266</v>
      </c>
      <c r="G94" s="11" t="s">
        <v>265</v>
      </c>
      <c r="H94" s="11" t="s">
        <v>1585</v>
      </c>
      <c r="I94" s="11" t="s">
        <v>1586</v>
      </c>
      <c r="N94" s="18">
        <f>IF(Table159[[#This Row],[Gecontroleerd door koepel]],IF(OR(Table159[[#This Row],[Naam WV nieuw]]&lt;&gt;"",Table159[[#This Row],[Mail WV nieuw]]&lt;&gt;""),1,0),0)</f>
        <v>0</v>
      </c>
    </row>
    <row r="95" spans="1:14">
      <c r="A95" s="11">
        <v>19962</v>
      </c>
      <c r="B95" s="11" t="s">
        <v>329</v>
      </c>
      <c r="C95" s="11" t="s">
        <v>775</v>
      </c>
      <c r="D95" s="11" t="str">
        <f>IFERROR(INDEX('Overzicht Mitz'!C:C,MATCH(Table159[[#This Row],[URA]],'Overzicht Mitz'!A:A,0)),"")</f>
        <v>Unicum</v>
      </c>
      <c r="E95" s="11" t="s">
        <v>155</v>
      </c>
      <c r="F95" s="11" t="s">
        <v>280</v>
      </c>
      <c r="G95" s="11" t="s">
        <v>265</v>
      </c>
      <c r="H95" s="11" t="s">
        <v>1728</v>
      </c>
      <c r="I95" s="11" t="s">
        <v>1729</v>
      </c>
      <c r="N95" s="18">
        <f>IF(Table159[[#This Row],[Gecontroleerd door koepel]],IF(OR(Table159[[#This Row],[Naam WV nieuw]]&lt;&gt;"",Table159[[#This Row],[Mail WV nieuw]]&lt;&gt;""),1,0),0)</f>
        <v>0</v>
      </c>
    </row>
    <row r="96" spans="1:14">
      <c r="A96" s="11">
        <v>20017</v>
      </c>
      <c r="B96" s="11" t="s">
        <v>465</v>
      </c>
      <c r="C96" s="11" t="s">
        <v>775</v>
      </c>
      <c r="D96" s="11" t="str">
        <f>IFERROR(INDEX('Overzicht Mitz'!C:C,MATCH(Table159[[#This Row],[URA]],'Overzicht Mitz'!A:A,0)),"")</f>
        <v/>
      </c>
      <c r="E96" s="11" t="s">
        <v>155</v>
      </c>
      <c r="F96" s="11" t="s">
        <v>280</v>
      </c>
      <c r="G96" s="11" t="s">
        <v>265</v>
      </c>
      <c r="H96" s="11" t="s">
        <v>1646</v>
      </c>
      <c r="I96" s="11" t="s">
        <v>1647</v>
      </c>
      <c r="N96" s="18">
        <f>IF(Table159[[#This Row],[Gecontroleerd door koepel]],IF(OR(Table159[[#This Row],[Naam WV nieuw]]&lt;&gt;"",Table159[[#This Row],[Mail WV nieuw]]&lt;&gt;""),1,0),0)</f>
        <v>0</v>
      </c>
    </row>
    <row r="97" spans="1:14">
      <c r="A97" s="11">
        <v>20033</v>
      </c>
      <c r="B97" s="11" t="s">
        <v>334</v>
      </c>
      <c r="C97" s="11" t="s">
        <v>775</v>
      </c>
      <c r="D97" s="11" t="str">
        <f>IFERROR(INDEX('Overzicht Mitz'!C:C,MATCH(Table159[[#This Row],[URA]],'Overzicht Mitz'!A:A,0)),"")</f>
        <v/>
      </c>
      <c r="E97" s="11" t="s">
        <v>776</v>
      </c>
      <c r="F97" s="11" t="s">
        <v>1883</v>
      </c>
      <c r="G97" s="11" t="s">
        <v>265</v>
      </c>
      <c r="H97" s="11" t="s">
        <v>1823</v>
      </c>
      <c r="I97" s="11" t="s">
        <v>1824</v>
      </c>
      <c r="M97" s="11" t="b">
        <v>1</v>
      </c>
      <c r="N97" s="18">
        <f>IF(Table159[[#This Row],[Gecontroleerd door koepel]],IF(OR(Table159[[#This Row],[Naam WV nieuw]]&lt;&gt;"",Table159[[#This Row],[Mail WV nieuw]]&lt;&gt;""),1,0),0)</f>
        <v>0</v>
      </c>
    </row>
    <row r="98" spans="1:14">
      <c r="A98" s="11">
        <v>20035</v>
      </c>
      <c r="B98" s="11" t="s">
        <v>405</v>
      </c>
      <c r="C98" s="11" t="s">
        <v>775</v>
      </c>
      <c r="D98" s="11" t="str">
        <f>IFERROR(INDEX('Overzicht Mitz'!C:C,MATCH(Table159[[#This Row],[URA]],'Overzicht Mitz'!A:A,0)),"")</f>
        <v>Unicum</v>
      </c>
      <c r="E98" s="11" t="s">
        <v>155</v>
      </c>
      <c r="F98" s="11" t="s">
        <v>280</v>
      </c>
      <c r="G98" s="11" t="s">
        <v>265</v>
      </c>
      <c r="H98" s="11" t="s">
        <v>1661</v>
      </c>
      <c r="I98" s="11" t="s">
        <v>1662</v>
      </c>
      <c r="M98" s="11" t="b">
        <v>1</v>
      </c>
      <c r="N98" s="18">
        <f>IF(Table159[[#This Row],[Gecontroleerd door koepel]],IF(OR(Table159[[#This Row],[Naam WV nieuw]]&lt;&gt;"",Table159[[#This Row],[Mail WV nieuw]]&lt;&gt;""),1,0),0)</f>
        <v>0</v>
      </c>
    </row>
    <row r="99" spans="1:14">
      <c r="A99" s="11">
        <v>20037</v>
      </c>
      <c r="B99" s="11" t="s">
        <v>468</v>
      </c>
      <c r="C99" s="11" t="s">
        <v>775</v>
      </c>
      <c r="D99" s="11" t="str">
        <f>IFERROR(INDEX('Overzicht Mitz'!C:C,MATCH(Table159[[#This Row],[URA]],'Overzicht Mitz'!A:A,0)),"")</f>
        <v/>
      </c>
      <c r="E99" s="11" t="s">
        <v>155</v>
      </c>
      <c r="F99" s="11" t="s">
        <v>280</v>
      </c>
      <c r="G99" s="11" t="s">
        <v>265</v>
      </c>
      <c r="H99" s="11" t="s">
        <v>1712</v>
      </c>
      <c r="I99" s="11" t="s">
        <v>1714</v>
      </c>
      <c r="N99" s="18">
        <f>IF(Table159[[#This Row],[Gecontroleerd door koepel]],IF(OR(Table159[[#This Row],[Naam WV nieuw]]&lt;&gt;"",Table159[[#This Row],[Mail WV nieuw]]&lt;&gt;""),1,0),0)</f>
        <v>0</v>
      </c>
    </row>
    <row r="100" spans="1:14">
      <c r="A100" s="11">
        <v>20077</v>
      </c>
      <c r="B100" s="11" t="s">
        <v>330</v>
      </c>
      <c r="C100" s="11" t="s">
        <v>775</v>
      </c>
      <c r="D100" s="11" t="str">
        <f>IFERROR(INDEX('Overzicht Mitz'!C:C,MATCH(Table159[[#This Row],[URA]],'Overzicht Mitz'!A:A,0)),"")</f>
        <v/>
      </c>
      <c r="E100" s="11" t="s">
        <v>52</v>
      </c>
      <c r="F100" s="11" t="s">
        <v>266</v>
      </c>
      <c r="G100" s="11" t="s">
        <v>265</v>
      </c>
      <c r="H100" s="11" t="s">
        <v>1587</v>
      </c>
      <c r="I100" s="11" t="s">
        <v>1588</v>
      </c>
      <c r="M100" s="11" t="b">
        <v>1</v>
      </c>
      <c r="N100" s="18">
        <f>IF(Table159[[#This Row],[Gecontroleerd door koepel]],IF(OR(Table159[[#This Row],[Naam WV nieuw]]&lt;&gt;"",Table159[[#This Row],[Mail WV nieuw]]&lt;&gt;""),1,0),0)</f>
        <v>0</v>
      </c>
    </row>
    <row r="101" spans="1:14">
      <c r="A101" s="11">
        <v>20170</v>
      </c>
      <c r="B101" s="11" t="s">
        <v>379</v>
      </c>
      <c r="C101" s="11" t="s">
        <v>775</v>
      </c>
      <c r="D101" s="11" t="str">
        <f>IFERROR(INDEX('Overzicht Mitz'!C:C,MATCH(Table159[[#This Row],[URA]],'Overzicht Mitz'!A:A,0)),"")</f>
        <v/>
      </c>
      <c r="E101" s="11" t="s">
        <v>155</v>
      </c>
      <c r="F101" s="11" t="s">
        <v>280</v>
      </c>
      <c r="G101" s="11" t="s">
        <v>265</v>
      </c>
      <c r="H101" s="11" t="s">
        <v>1657</v>
      </c>
      <c r="I101" s="11" t="s">
        <v>1658</v>
      </c>
      <c r="M101" s="11" t="b">
        <v>1</v>
      </c>
      <c r="N101" s="18">
        <f>IF(Table159[[#This Row],[Gecontroleerd door koepel]],IF(OR(Table159[[#This Row],[Naam WV nieuw]]&lt;&gt;"",Table159[[#This Row],[Mail WV nieuw]]&lt;&gt;""),1,0),0)</f>
        <v>0</v>
      </c>
    </row>
    <row r="102" spans="1:14">
      <c r="A102" s="11">
        <v>20266</v>
      </c>
      <c r="B102" s="11" t="s">
        <v>458</v>
      </c>
      <c r="C102" s="11" t="s">
        <v>775</v>
      </c>
      <c r="D102" s="11" t="str">
        <f>IFERROR(INDEX('Overzicht Mitz'!C:C,MATCH(Table159[[#This Row],[URA]],'Overzicht Mitz'!A:A,0)),"")</f>
        <v/>
      </c>
      <c r="E102" s="11" t="s">
        <v>52</v>
      </c>
      <c r="F102" s="11" t="s">
        <v>266</v>
      </c>
      <c r="G102" s="11" t="s">
        <v>265</v>
      </c>
      <c r="H102" s="11" t="s">
        <v>1614</v>
      </c>
      <c r="I102" s="11" t="s">
        <v>1615</v>
      </c>
      <c r="N102" s="18">
        <f>IF(Table159[[#This Row],[Gecontroleerd door koepel]],IF(OR(Table159[[#This Row],[Naam WV nieuw]]&lt;&gt;"",Table159[[#This Row],[Mail WV nieuw]]&lt;&gt;""),1,0),0)</f>
        <v>0</v>
      </c>
    </row>
    <row r="103" spans="1:14" ht="16">
      <c r="A103" s="11">
        <v>20312</v>
      </c>
      <c r="B103" s="11" t="s">
        <v>333</v>
      </c>
      <c r="C103" s="11" t="s">
        <v>775</v>
      </c>
      <c r="D103" s="11" t="str">
        <f>IFERROR(INDEX('Overzicht Mitz'!C:C,MATCH(Table159[[#This Row],[URA]],'Overzicht Mitz'!A:A,0)),"")</f>
        <v/>
      </c>
      <c r="E103" s="11" t="s">
        <v>776</v>
      </c>
      <c r="F103" s="11" t="s">
        <v>1883</v>
      </c>
      <c r="G103" s="11" t="s">
        <v>265</v>
      </c>
      <c r="H103" s="11" t="s">
        <v>1846</v>
      </c>
      <c r="I103" s="11" t="s">
        <v>1847</v>
      </c>
      <c r="J103" s="9" t="s">
        <v>1937</v>
      </c>
      <c r="K103" s="16" t="s">
        <v>1938</v>
      </c>
      <c r="M103" s="11" t="b">
        <v>1</v>
      </c>
      <c r="N103" s="18">
        <f>IF(Table159[[#This Row],[Gecontroleerd door koepel]],IF(OR(Table159[[#This Row],[Naam WV nieuw]]&lt;&gt;"",Table159[[#This Row],[Mail WV nieuw]]&lt;&gt;""),1,0),0)</f>
        <v>1</v>
      </c>
    </row>
    <row r="104" spans="1:14">
      <c r="A104" s="11">
        <v>20830</v>
      </c>
      <c r="B104" s="11" t="s">
        <v>459</v>
      </c>
      <c r="C104" s="11" t="s">
        <v>775</v>
      </c>
      <c r="D104" s="11" t="str">
        <f>IFERROR(INDEX('Overzicht Mitz'!C:C,MATCH(Table159[[#This Row],[URA]],'Overzicht Mitz'!A:A,0)),"")</f>
        <v>Unicum</v>
      </c>
      <c r="E104" s="11" t="s">
        <v>52</v>
      </c>
      <c r="F104" s="11" t="s">
        <v>266</v>
      </c>
      <c r="G104" s="11" t="s">
        <v>265</v>
      </c>
      <c r="H104" s="11" t="s">
        <v>1621</v>
      </c>
      <c r="I104" s="11" t="s">
        <v>1625</v>
      </c>
      <c r="N104" s="18">
        <f>IF(Table159[[#This Row],[Gecontroleerd door koepel]],IF(OR(Table159[[#This Row],[Naam WV nieuw]]&lt;&gt;"",Table159[[#This Row],[Mail WV nieuw]]&lt;&gt;""),1,0),0)</f>
        <v>0</v>
      </c>
    </row>
    <row r="105" spans="1:14">
      <c r="A105" s="11">
        <v>20972</v>
      </c>
      <c r="B105" s="11" t="s">
        <v>381</v>
      </c>
      <c r="C105" s="11" t="s">
        <v>775</v>
      </c>
      <c r="D105" s="11" t="str">
        <f>IFERROR(INDEX('Overzicht Mitz'!C:C,MATCH(Table159[[#This Row],[URA]],'Overzicht Mitz'!A:A,0)),"")</f>
        <v/>
      </c>
      <c r="E105" s="11" t="s">
        <v>155</v>
      </c>
      <c r="F105" s="11" t="s">
        <v>280</v>
      </c>
      <c r="G105" s="11" t="s">
        <v>265</v>
      </c>
      <c r="H105" s="11" t="s">
        <v>1659</v>
      </c>
      <c r="I105" s="11" t="s">
        <v>1660</v>
      </c>
      <c r="M105" s="11" t="b">
        <v>1</v>
      </c>
      <c r="N105" s="18">
        <f>IF(Table159[[#This Row],[Gecontroleerd door koepel]],IF(OR(Table159[[#This Row],[Naam WV nieuw]]&lt;&gt;"",Table159[[#This Row],[Mail WV nieuw]]&lt;&gt;""),1,0),0)</f>
        <v>0</v>
      </c>
    </row>
    <row r="106" spans="1:14">
      <c r="A106" s="11">
        <v>20990</v>
      </c>
      <c r="B106" s="11" t="s">
        <v>395</v>
      </c>
      <c r="C106" s="11" t="s">
        <v>775</v>
      </c>
      <c r="D106" s="11" t="str">
        <f>IFERROR(INDEX('Overzicht Mitz'!C:C,MATCH(Table159[[#This Row],[URA]],'Overzicht Mitz'!A:A,0)),"")</f>
        <v>Unicum</v>
      </c>
      <c r="E106" s="11" t="s">
        <v>52</v>
      </c>
      <c r="F106" s="11" t="s">
        <v>266</v>
      </c>
      <c r="G106" s="11" t="s">
        <v>265</v>
      </c>
      <c r="H106" s="11" t="s">
        <v>1621</v>
      </c>
      <c r="I106" s="11" t="s">
        <v>1628</v>
      </c>
      <c r="M106" s="11" t="b">
        <v>1</v>
      </c>
      <c r="N106" s="18">
        <f>IF(Table159[[#This Row],[Gecontroleerd door koepel]],IF(OR(Table159[[#This Row],[Naam WV nieuw]]&lt;&gt;"",Table159[[#This Row],[Mail WV nieuw]]&lt;&gt;""),1,0),0)</f>
        <v>0</v>
      </c>
    </row>
    <row r="107" spans="1:14">
      <c r="A107" s="11">
        <v>21007</v>
      </c>
      <c r="B107" s="11" t="s">
        <v>393</v>
      </c>
      <c r="C107" s="11" t="s">
        <v>775</v>
      </c>
      <c r="D107" s="11" t="str">
        <f>IFERROR(INDEX('Overzicht Mitz'!C:C,MATCH(Table159[[#This Row],[URA]],'Overzicht Mitz'!A:A,0)),"")</f>
        <v>Unicum</v>
      </c>
      <c r="E107" s="11" t="s">
        <v>52</v>
      </c>
      <c r="F107" s="11" t="s">
        <v>266</v>
      </c>
      <c r="G107" s="11" t="s">
        <v>265</v>
      </c>
      <c r="H107" s="11" t="s">
        <v>1621</v>
      </c>
      <c r="I107" s="11" t="s">
        <v>1622</v>
      </c>
      <c r="M107" s="11" t="b">
        <v>1</v>
      </c>
      <c r="N107" s="18">
        <f>IF(Table159[[#This Row],[Gecontroleerd door koepel]],IF(OR(Table159[[#This Row],[Naam WV nieuw]]&lt;&gt;"",Table159[[#This Row],[Mail WV nieuw]]&lt;&gt;""),1,0),0)</f>
        <v>0</v>
      </c>
    </row>
    <row r="108" spans="1:14">
      <c r="A108" s="11">
        <v>21294</v>
      </c>
      <c r="B108" s="11" t="s">
        <v>373</v>
      </c>
      <c r="C108" s="11" t="s">
        <v>775</v>
      </c>
      <c r="D108" s="11" t="str">
        <f>IFERROR(INDEX('Overzicht Mitz'!C:C,MATCH(Table159[[#This Row],[URA]],'Overzicht Mitz'!A:A,0)),"")</f>
        <v/>
      </c>
      <c r="E108" s="11" t="s">
        <v>52</v>
      </c>
      <c r="F108" s="11" t="s">
        <v>266</v>
      </c>
      <c r="G108" s="11" t="s">
        <v>265</v>
      </c>
      <c r="H108" s="11" t="s">
        <v>1616</v>
      </c>
      <c r="I108" s="11" t="s">
        <v>1617</v>
      </c>
      <c r="M108" s="11" t="b">
        <v>1</v>
      </c>
      <c r="N108" s="18">
        <f>IF(Table159[[#This Row],[Gecontroleerd door koepel]],IF(OR(Table159[[#This Row],[Naam WV nieuw]]&lt;&gt;"",Table159[[#This Row],[Mail WV nieuw]]&lt;&gt;""),1,0),0)</f>
        <v>0</v>
      </c>
    </row>
    <row r="109" spans="1:14">
      <c r="A109" s="11">
        <v>21419</v>
      </c>
      <c r="B109" s="11" t="s">
        <v>352</v>
      </c>
      <c r="C109" s="11" t="s">
        <v>775</v>
      </c>
      <c r="D109" s="11" t="str">
        <f>IFERROR(INDEX('Overzicht Mitz'!C:C,MATCH(Table159[[#This Row],[URA]],'Overzicht Mitz'!A:A,0)),"")</f>
        <v/>
      </c>
      <c r="E109" s="11" t="s">
        <v>52</v>
      </c>
      <c r="F109" s="11" t="s">
        <v>266</v>
      </c>
      <c r="G109" s="11" t="s">
        <v>265</v>
      </c>
      <c r="H109" s="11" t="s">
        <v>1840</v>
      </c>
      <c r="I109" s="11" t="s">
        <v>1841</v>
      </c>
      <c r="M109" s="11" t="b">
        <v>1</v>
      </c>
      <c r="N109" s="18">
        <f>IF(Table159[[#This Row],[Gecontroleerd door koepel]],IF(OR(Table159[[#This Row],[Naam WV nieuw]]&lt;&gt;"",Table159[[#This Row],[Mail WV nieuw]]&lt;&gt;""),1,0),0)</f>
        <v>0</v>
      </c>
    </row>
    <row r="110" spans="1:14">
      <c r="A110" s="11">
        <v>21423</v>
      </c>
      <c r="B110" s="11" t="s">
        <v>357</v>
      </c>
      <c r="C110" s="11" t="s">
        <v>775</v>
      </c>
      <c r="D110" s="11" t="str">
        <f>IFERROR(INDEX('Overzicht Mitz'!C:C,MATCH(Table159[[#This Row],[URA]],'Overzicht Mitz'!A:A,0)),"")</f>
        <v/>
      </c>
      <c r="E110" s="11" t="s">
        <v>155</v>
      </c>
      <c r="F110" s="11" t="s">
        <v>280</v>
      </c>
      <c r="G110" s="11" t="s">
        <v>265</v>
      </c>
      <c r="H110" s="11" t="s">
        <v>1650</v>
      </c>
      <c r="I110" s="11" t="s">
        <v>1651</v>
      </c>
      <c r="M110" s="11" t="b">
        <v>1</v>
      </c>
      <c r="N110" s="18">
        <f>IF(Table159[[#This Row],[Gecontroleerd door koepel]],IF(OR(Table159[[#This Row],[Naam WV nieuw]]&lt;&gt;"",Table159[[#This Row],[Mail WV nieuw]]&lt;&gt;""),1,0),0)</f>
        <v>0</v>
      </c>
    </row>
    <row r="111" spans="1:14">
      <c r="A111" s="11">
        <v>21477</v>
      </c>
      <c r="B111" s="11" t="s">
        <v>473</v>
      </c>
      <c r="C111" s="11" t="s">
        <v>775</v>
      </c>
      <c r="D111" s="11" t="str">
        <f>IFERROR(INDEX('Overzicht Mitz'!C:C,MATCH(Table159[[#This Row],[URA]],'Overzicht Mitz'!A:A,0)),"")</f>
        <v/>
      </c>
      <c r="E111" s="11" t="s">
        <v>155</v>
      </c>
      <c r="F111" s="11" t="s">
        <v>280</v>
      </c>
      <c r="G111" s="11" t="s">
        <v>265</v>
      </c>
      <c r="H111" s="11" t="s">
        <v>1695</v>
      </c>
      <c r="I111" s="11" t="s">
        <v>1696</v>
      </c>
      <c r="N111" s="18">
        <f>IF(Table159[[#This Row],[Gecontroleerd door koepel]],IF(OR(Table159[[#This Row],[Naam WV nieuw]]&lt;&gt;"",Table159[[#This Row],[Mail WV nieuw]]&lt;&gt;""),1,0),0)</f>
        <v>0</v>
      </c>
    </row>
    <row r="112" spans="1:14">
      <c r="A112" s="11">
        <v>21545</v>
      </c>
      <c r="B112" s="11" t="s">
        <v>463</v>
      </c>
      <c r="C112" s="11" t="s">
        <v>775</v>
      </c>
      <c r="D112" s="11" t="str">
        <f>IFERROR(INDEX('Overzicht Mitz'!C:C,MATCH(Table159[[#This Row],[URA]],'Overzicht Mitz'!A:A,0)),"")</f>
        <v/>
      </c>
      <c r="E112" s="11" t="s">
        <v>155</v>
      </c>
      <c r="F112" s="11" t="s">
        <v>280</v>
      </c>
      <c r="G112" s="11" t="s">
        <v>265</v>
      </c>
      <c r="H112" s="11" t="s">
        <v>1644</v>
      </c>
      <c r="I112" s="11" t="s">
        <v>1645</v>
      </c>
      <c r="N112" s="18">
        <f>IF(Table159[[#This Row],[Gecontroleerd door koepel]],IF(OR(Table159[[#This Row],[Naam WV nieuw]]&lt;&gt;"",Table159[[#This Row],[Mail WV nieuw]]&lt;&gt;""),1,0),0)</f>
        <v>0</v>
      </c>
    </row>
    <row r="113" spans="1:14">
      <c r="A113" s="11">
        <v>21804</v>
      </c>
      <c r="B113" s="11" t="s">
        <v>471</v>
      </c>
      <c r="C113" s="11" t="s">
        <v>775</v>
      </c>
      <c r="D113" s="11" t="str">
        <f>IFERROR(INDEX('Overzicht Mitz'!C:C,MATCH(Table159[[#This Row],[URA]],'Overzicht Mitz'!A:A,0)),"")</f>
        <v/>
      </c>
      <c r="E113" s="11" t="s">
        <v>155</v>
      </c>
      <c r="F113" s="11" t="s">
        <v>280</v>
      </c>
      <c r="G113" s="11" t="s">
        <v>265</v>
      </c>
      <c r="H113" s="11" t="s">
        <v>1695</v>
      </c>
      <c r="I113" s="11" t="s">
        <v>1697</v>
      </c>
      <c r="N113" s="18">
        <f>IF(Table159[[#This Row],[Gecontroleerd door koepel]],IF(OR(Table159[[#This Row],[Naam WV nieuw]]&lt;&gt;"",Table159[[#This Row],[Mail WV nieuw]]&lt;&gt;""),1,0),0)</f>
        <v>0</v>
      </c>
    </row>
    <row r="114" spans="1:14">
      <c r="A114" s="11">
        <v>22020</v>
      </c>
      <c r="B114" s="11" t="s">
        <v>364</v>
      </c>
      <c r="C114" s="11" t="s">
        <v>775</v>
      </c>
      <c r="D114" s="11" t="str">
        <f>IFERROR(INDEX('Overzicht Mitz'!C:C,MATCH(Table159[[#This Row],[URA]],'Overzicht Mitz'!A:A,0)),"")</f>
        <v/>
      </c>
      <c r="E114" s="11" t="s">
        <v>52</v>
      </c>
      <c r="F114" s="11" t="s">
        <v>266</v>
      </c>
      <c r="G114" s="11" t="s">
        <v>265</v>
      </c>
      <c r="H114" s="11" t="s">
        <v>1560</v>
      </c>
      <c r="I114" s="11" t="s">
        <v>1561</v>
      </c>
      <c r="M114" s="11" t="b">
        <v>1</v>
      </c>
      <c r="N114" s="18">
        <f>IF(Table159[[#This Row],[Gecontroleerd door koepel]],IF(OR(Table159[[#This Row],[Naam WV nieuw]]&lt;&gt;"",Table159[[#This Row],[Mail WV nieuw]]&lt;&gt;""),1,0),0)</f>
        <v>0</v>
      </c>
    </row>
    <row r="115" spans="1:14">
      <c r="A115" s="11">
        <v>22021</v>
      </c>
      <c r="B115" s="11" t="s">
        <v>332</v>
      </c>
      <c r="C115" s="11" t="s">
        <v>775</v>
      </c>
      <c r="D115" s="11" t="str">
        <f>IFERROR(INDEX('Overzicht Mitz'!C:C,MATCH(Table159[[#This Row],[URA]],'Overzicht Mitz'!A:A,0)),"")</f>
        <v/>
      </c>
      <c r="E115" s="11" t="s">
        <v>776</v>
      </c>
      <c r="F115" s="11" t="s">
        <v>1883</v>
      </c>
      <c r="G115" s="11" t="s">
        <v>265</v>
      </c>
      <c r="H115" s="11" t="s">
        <v>1832</v>
      </c>
      <c r="I115" s="11" t="s">
        <v>774</v>
      </c>
      <c r="K115" s="16" t="s">
        <v>1949</v>
      </c>
      <c r="M115" s="11" t="b">
        <v>1</v>
      </c>
      <c r="N115" s="18">
        <f>IF(Table159[[#This Row],[Gecontroleerd door koepel]],IF(OR(Table159[[#This Row],[Naam WV nieuw]]&lt;&gt;"",Table159[[#This Row],[Mail WV nieuw]]&lt;&gt;""),1,0),0)</f>
        <v>1</v>
      </c>
    </row>
    <row r="116" spans="1:14">
      <c r="A116" s="11">
        <v>22131</v>
      </c>
      <c r="B116" s="11" t="s">
        <v>290</v>
      </c>
      <c r="C116" s="11" t="s">
        <v>775</v>
      </c>
      <c r="D116" s="11" t="str">
        <f>IFERROR(INDEX('Overzicht Mitz'!C:C,MATCH(Table159[[#This Row],[URA]],'Overzicht Mitz'!A:A,0)),"")</f>
        <v>Unicum</v>
      </c>
      <c r="E116" s="11" t="s">
        <v>52</v>
      </c>
      <c r="F116" s="11" t="s">
        <v>266</v>
      </c>
      <c r="G116" s="11" t="s">
        <v>265</v>
      </c>
      <c r="H116" s="11" t="s">
        <v>1591</v>
      </c>
      <c r="I116" s="11" t="s">
        <v>1592</v>
      </c>
      <c r="N116" s="18">
        <f>IF(Table159[[#This Row],[Gecontroleerd door koepel]],IF(OR(Table159[[#This Row],[Naam WV nieuw]]&lt;&gt;"",Table159[[#This Row],[Mail WV nieuw]]&lt;&gt;""),1,0),0)</f>
        <v>0</v>
      </c>
    </row>
    <row r="117" spans="1:14">
      <c r="A117" s="11">
        <v>22500</v>
      </c>
      <c r="B117" s="11" t="s">
        <v>424</v>
      </c>
      <c r="C117" s="11" t="s">
        <v>775</v>
      </c>
      <c r="D117" s="11" t="str">
        <f>IFERROR(INDEX('Overzicht Mitz'!C:C,MATCH(Table159[[#This Row],[URA]],'Overzicht Mitz'!A:A,0)),"")</f>
        <v/>
      </c>
      <c r="E117" s="11" t="s">
        <v>52</v>
      </c>
      <c r="F117" s="11" t="s">
        <v>266</v>
      </c>
      <c r="G117" s="11" t="s">
        <v>265</v>
      </c>
      <c r="H117" s="11" t="s">
        <v>1597</v>
      </c>
      <c r="I117" s="11" t="s">
        <v>1598</v>
      </c>
      <c r="N117" s="18">
        <f>IF(Table159[[#This Row],[Gecontroleerd door koepel]],IF(OR(Table159[[#This Row],[Naam WV nieuw]]&lt;&gt;"",Table159[[#This Row],[Mail WV nieuw]]&lt;&gt;""),1,0),0)</f>
        <v>0</v>
      </c>
    </row>
    <row r="118" spans="1:14">
      <c r="A118" s="11">
        <v>22524</v>
      </c>
      <c r="B118" s="11" t="s">
        <v>451</v>
      </c>
      <c r="C118" s="11" t="s">
        <v>775</v>
      </c>
      <c r="D118" s="11" t="str">
        <f>IFERROR(INDEX('Overzicht Mitz'!C:C,MATCH(Table159[[#This Row],[URA]],'Overzicht Mitz'!A:A,0)),"")</f>
        <v/>
      </c>
      <c r="E118" s="11" t="s">
        <v>52</v>
      </c>
      <c r="F118" s="11" t="s">
        <v>266</v>
      </c>
      <c r="G118" s="11" t="s">
        <v>265</v>
      </c>
      <c r="H118" s="11" t="s">
        <v>1793</v>
      </c>
      <c r="I118" s="11" t="s">
        <v>1795</v>
      </c>
      <c r="N118" s="18">
        <f>IF(Table159[[#This Row],[Gecontroleerd door koepel]],IF(OR(Table159[[#This Row],[Naam WV nieuw]]&lt;&gt;"",Table159[[#This Row],[Mail WV nieuw]]&lt;&gt;""),1,0),0)</f>
        <v>0</v>
      </c>
    </row>
    <row r="119" spans="1:14">
      <c r="A119" s="11">
        <v>22914</v>
      </c>
      <c r="B119" s="11" t="s">
        <v>342</v>
      </c>
      <c r="C119" s="11" t="s">
        <v>775</v>
      </c>
      <c r="D119" s="11" t="str">
        <f>IFERROR(INDEX('Overzicht Mitz'!C:C,MATCH(Table159[[#This Row],[URA]],'Overzicht Mitz'!A:A,0)),"")</f>
        <v/>
      </c>
      <c r="E119" s="11" t="s">
        <v>776</v>
      </c>
      <c r="F119" s="11" t="s">
        <v>1883</v>
      </c>
      <c r="G119" s="11" t="s">
        <v>265</v>
      </c>
      <c r="H119" s="11" t="s">
        <v>1832</v>
      </c>
      <c r="I119" s="11" t="s">
        <v>1833</v>
      </c>
      <c r="K119" s="16" t="s">
        <v>1949</v>
      </c>
      <c r="M119" s="11" t="b">
        <v>1</v>
      </c>
      <c r="N119" s="18">
        <f>IF(Table159[[#This Row],[Gecontroleerd door koepel]],IF(OR(Table159[[#This Row],[Naam WV nieuw]]&lt;&gt;"",Table159[[#This Row],[Mail WV nieuw]]&lt;&gt;""),1,0),0)</f>
        <v>1</v>
      </c>
    </row>
    <row r="120" spans="1:14">
      <c r="A120" s="11">
        <v>23214</v>
      </c>
      <c r="B120" s="11" t="s">
        <v>354</v>
      </c>
      <c r="C120" s="11" t="s">
        <v>775</v>
      </c>
      <c r="D120" s="11" t="str">
        <f>IFERROR(INDEX('Overzicht Mitz'!C:C,MATCH(Table159[[#This Row],[URA]],'Overzicht Mitz'!A:A,0)),"")</f>
        <v/>
      </c>
      <c r="E120" s="11" t="s">
        <v>52</v>
      </c>
      <c r="F120" s="11" t="s">
        <v>266</v>
      </c>
      <c r="G120" s="11" t="s">
        <v>265</v>
      </c>
      <c r="H120" s="11" t="s">
        <v>1614</v>
      </c>
      <c r="I120" s="11" t="s">
        <v>1615</v>
      </c>
      <c r="M120" s="11" t="b">
        <v>1</v>
      </c>
      <c r="N120" s="18">
        <f>IF(Table159[[#This Row],[Gecontroleerd door koepel]],IF(OR(Table159[[#This Row],[Naam WV nieuw]]&lt;&gt;"",Table159[[#This Row],[Mail WV nieuw]]&lt;&gt;""),1,0),0)</f>
        <v>0</v>
      </c>
    </row>
    <row r="121" spans="1:14">
      <c r="A121" s="11">
        <v>23460</v>
      </c>
      <c r="B121" s="11" t="s">
        <v>406</v>
      </c>
      <c r="C121" s="11" t="s">
        <v>775</v>
      </c>
      <c r="D121" s="11" t="str">
        <f>IFERROR(INDEX('Overzicht Mitz'!C:C,MATCH(Table159[[#This Row],[URA]],'Overzicht Mitz'!A:A,0)),"")</f>
        <v>Unicum</v>
      </c>
      <c r="E121" s="11" t="s">
        <v>776</v>
      </c>
      <c r="F121" s="11" t="s">
        <v>1883</v>
      </c>
      <c r="G121" s="11" t="s">
        <v>265</v>
      </c>
      <c r="H121" s="11" t="s">
        <v>1560</v>
      </c>
      <c r="I121" s="11" t="s">
        <v>1561</v>
      </c>
      <c r="M121" s="11" t="b">
        <v>1</v>
      </c>
      <c r="N121" s="18">
        <f>IF(Table159[[#This Row],[Gecontroleerd door koepel]],IF(OR(Table159[[#This Row],[Naam WV nieuw]]&lt;&gt;"",Table159[[#This Row],[Mail WV nieuw]]&lt;&gt;""),1,0),0)</f>
        <v>0</v>
      </c>
    </row>
    <row r="122" spans="1:14">
      <c r="A122" s="11">
        <v>23493</v>
      </c>
      <c r="B122" s="11" t="s">
        <v>475</v>
      </c>
      <c r="C122" s="11" t="s">
        <v>775</v>
      </c>
      <c r="D122" s="11" t="str">
        <f>IFERROR(INDEX('Overzicht Mitz'!C:C,MATCH(Table159[[#This Row],[URA]],'Overzicht Mitz'!A:A,0)),"")</f>
        <v/>
      </c>
      <c r="E122" s="11" t="s">
        <v>776</v>
      </c>
      <c r="F122" s="11" t="s">
        <v>1883</v>
      </c>
      <c r="G122" s="11" t="s">
        <v>265</v>
      </c>
      <c r="H122" s="11" t="s">
        <v>1654</v>
      </c>
      <c r="I122" s="11" t="s">
        <v>1655</v>
      </c>
      <c r="N122" s="18">
        <f>IF(Table159[[#This Row],[Gecontroleerd door koepel]],IF(OR(Table159[[#This Row],[Naam WV nieuw]]&lt;&gt;"",Table159[[#This Row],[Mail WV nieuw]]&lt;&gt;""),1,0),0)</f>
        <v>0</v>
      </c>
    </row>
    <row r="123" spans="1:14">
      <c r="A123" s="11">
        <v>23799</v>
      </c>
      <c r="B123" s="11" t="s">
        <v>417</v>
      </c>
      <c r="C123" s="11" t="s">
        <v>775</v>
      </c>
      <c r="D123" s="11" t="str">
        <f>IFERROR(INDEX('Overzicht Mitz'!C:C,MATCH(Table159[[#This Row],[URA]],'Overzicht Mitz'!A:A,0)),"")</f>
        <v/>
      </c>
      <c r="E123" s="11" t="s">
        <v>415</v>
      </c>
      <c r="F123" s="11" t="s">
        <v>416</v>
      </c>
      <c r="G123" s="11" t="s">
        <v>265</v>
      </c>
      <c r="H123" s="11" t="s">
        <v>1726</v>
      </c>
      <c r="I123" s="11" t="s">
        <v>1727</v>
      </c>
      <c r="N123" s="18">
        <f>IF(Table159[[#This Row],[Gecontroleerd door koepel]],IF(OR(Table159[[#This Row],[Naam WV nieuw]]&lt;&gt;"",Table159[[#This Row],[Mail WV nieuw]]&lt;&gt;""),1,0),0)</f>
        <v>0</v>
      </c>
    </row>
    <row r="124" spans="1:14">
      <c r="A124" s="11">
        <v>24752</v>
      </c>
      <c r="B124" s="11" t="s">
        <v>389</v>
      </c>
      <c r="C124" s="11" t="s">
        <v>775</v>
      </c>
      <c r="D124" s="11" t="str">
        <f>IFERROR(INDEX('Overzicht Mitz'!C:C,MATCH(Table159[[#This Row],[URA]],'Overzicht Mitz'!A:A,0)),"")</f>
        <v/>
      </c>
      <c r="E124" s="11" t="s">
        <v>52</v>
      </c>
      <c r="F124" s="11" t="s">
        <v>266</v>
      </c>
      <c r="G124" s="11" t="s">
        <v>265</v>
      </c>
      <c r="H124" s="11" t="s">
        <v>1806</v>
      </c>
      <c r="I124" s="11" t="s">
        <v>1807</v>
      </c>
      <c r="K124" s="16" t="s">
        <v>1815</v>
      </c>
      <c r="M124" s="11" t="b">
        <v>1</v>
      </c>
      <c r="N124" s="18">
        <f>IF(Table159[[#This Row],[Gecontroleerd door koepel]],IF(OR(Table159[[#This Row],[Naam WV nieuw]]&lt;&gt;"",Table159[[#This Row],[Mail WV nieuw]]&lt;&gt;""),1,0),0)</f>
        <v>1</v>
      </c>
    </row>
    <row r="125" spans="1:14">
      <c r="A125" s="11">
        <v>25047</v>
      </c>
      <c r="B125" s="11" t="s">
        <v>356</v>
      </c>
      <c r="C125" s="11" t="s">
        <v>775</v>
      </c>
      <c r="D125" s="11" t="str">
        <f>IFERROR(INDEX('Overzicht Mitz'!C:C,MATCH(Table159[[#This Row],[URA]],'Overzicht Mitz'!A:A,0)),"")</f>
        <v/>
      </c>
      <c r="E125" s="11" t="s">
        <v>155</v>
      </c>
      <c r="F125" s="11" t="s">
        <v>280</v>
      </c>
      <c r="G125" s="11" t="s">
        <v>265</v>
      </c>
      <c r="H125" s="11" t="s">
        <v>1604</v>
      </c>
      <c r="I125" s="11" t="s">
        <v>1605</v>
      </c>
      <c r="M125" s="11" t="b">
        <v>1</v>
      </c>
      <c r="N125" s="18">
        <f>IF(Table159[[#This Row],[Gecontroleerd door koepel]],IF(OR(Table159[[#This Row],[Naam WV nieuw]]&lt;&gt;"",Table159[[#This Row],[Mail WV nieuw]]&lt;&gt;""),1,0),0)</f>
        <v>0</v>
      </c>
    </row>
    <row r="126" spans="1:14">
      <c r="A126" s="11">
        <v>25376</v>
      </c>
      <c r="B126" s="11" t="s">
        <v>403</v>
      </c>
      <c r="C126" s="11" t="s">
        <v>775</v>
      </c>
      <c r="D126" s="11" t="str">
        <f>IFERROR(INDEX('Overzicht Mitz'!C:C,MATCH(Table159[[#This Row],[URA]],'Overzicht Mitz'!A:A,0)),"")</f>
        <v>Unicum</v>
      </c>
      <c r="E126" s="11" t="s">
        <v>155</v>
      </c>
      <c r="F126" s="11" t="s">
        <v>280</v>
      </c>
      <c r="G126" s="11" t="s">
        <v>265</v>
      </c>
      <c r="H126" s="11" t="s">
        <v>1671</v>
      </c>
      <c r="I126" s="11" t="s">
        <v>1672</v>
      </c>
      <c r="K126" s="16" t="s">
        <v>1939</v>
      </c>
      <c r="M126" s="11" t="b">
        <v>1</v>
      </c>
      <c r="N126" s="18">
        <f>IF(Table159[[#This Row],[Gecontroleerd door koepel]],IF(OR(Table159[[#This Row],[Naam WV nieuw]]&lt;&gt;"",Table159[[#This Row],[Mail WV nieuw]]&lt;&gt;""),1,0),0)</f>
        <v>1</v>
      </c>
    </row>
    <row r="127" spans="1:14">
      <c r="A127" s="11">
        <v>26640</v>
      </c>
      <c r="B127" s="11" t="s">
        <v>450</v>
      </c>
      <c r="C127" s="11" t="s">
        <v>775</v>
      </c>
      <c r="D127" s="11" t="str">
        <f>IFERROR(INDEX('Overzicht Mitz'!C:C,MATCH(Table159[[#This Row],[URA]],'Overzicht Mitz'!A:A,0)),"")</f>
        <v/>
      </c>
      <c r="E127" s="11" t="s">
        <v>52</v>
      </c>
      <c r="F127" s="11" t="s">
        <v>266</v>
      </c>
      <c r="G127" s="11" t="s">
        <v>265</v>
      </c>
      <c r="H127" s="11" t="s">
        <v>1793</v>
      </c>
      <c r="I127" s="11" t="s">
        <v>1794</v>
      </c>
      <c r="N127" s="18">
        <f>IF(Table159[[#This Row],[Gecontroleerd door koepel]],IF(OR(Table159[[#This Row],[Naam WV nieuw]]&lt;&gt;"",Table159[[#This Row],[Mail WV nieuw]]&lt;&gt;""),1,0),0)</f>
        <v>0</v>
      </c>
    </row>
    <row r="128" spans="1:14">
      <c r="A128" s="11">
        <v>26913</v>
      </c>
      <c r="B128" s="11" t="s">
        <v>402</v>
      </c>
      <c r="C128" s="11" t="s">
        <v>775</v>
      </c>
      <c r="D128" s="11" t="str">
        <f>IFERROR(INDEX('Overzicht Mitz'!C:C,MATCH(Table159[[#This Row],[URA]],'Overzicht Mitz'!A:A,0)),"")</f>
        <v>Unicum</v>
      </c>
      <c r="E128" s="11" t="s">
        <v>155</v>
      </c>
      <c r="F128" s="11" t="s">
        <v>280</v>
      </c>
      <c r="G128" s="11" t="s">
        <v>265</v>
      </c>
      <c r="H128" s="11" t="s">
        <v>1667</v>
      </c>
      <c r="I128" s="11" t="s">
        <v>1668</v>
      </c>
      <c r="K128" s="11" t="s">
        <v>1940</v>
      </c>
      <c r="M128" s="11" t="b">
        <v>1</v>
      </c>
      <c r="N128" s="18">
        <f>IF(Table159[[#This Row],[Gecontroleerd door koepel]],IF(OR(Table159[[#This Row],[Naam WV nieuw]]&lt;&gt;"",Table159[[#This Row],[Mail WV nieuw]]&lt;&gt;""),1,0),0)</f>
        <v>1</v>
      </c>
    </row>
    <row r="129" spans="1:14">
      <c r="A129" s="11">
        <v>28393</v>
      </c>
      <c r="B129" s="11" t="s">
        <v>470</v>
      </c>
      <c r="C129" s="11" t="s">
        <v>775</v>
      </c>
      <c r="D129" s="11" t="str">
        <f>IFERROR(INDEX('Overzicht Mitz'!C:C,MATCH(Table159[[#This Row],[URA]],'Overzicht Mitz'!A:A,0)),"")</f>
        <v/>
      </c>
      <c r="E129" s="11" t="s">
        <v>155</v>
      </c>
      <c r="F129" s="11" t="s">
        <v>280</v>
      </c>
      <c r="G129" s="11" t="s">
        <v>265</v>
      </c>
      <c r="H129" s="11" t="s">
        <v>1689</v>
      </c>
      <c r="I129" s="11" t="s">
        <v>1690</v>
      </c>
      <c r="N129" s="18">
        <f>IF(Table159[[#This Row],[Gecontroleerd door koepel]],IF(OR(Table159[[#This Row],[Naam WV nieuw]]&lt;&gt;"",Table159[[#This Row],[Mail WV nieuw]]&lt;&gt;""),1,0),0)</f>
        <v>0</v>
      </c>
    </row>
    <row r="130" spans="1:14">
      <c r="A130" s="11">
        <v>29378</v>
      </c>
      <c r="B130" s="11" t="s">
        <v>324</v>
      </c>
      <c r="C130" s="11" t="s">
        <v>775</v>
      </c>
      <c r="D130" s="11" t="str">
        <f>IFERROR(INDEX('Overzicht Mitz'!C:C,MATCH(Table159[[#This Row],[URA]],'Overzicht Mitz'!A:A,0)),"")</f>
        <v>Unicum</v>
      </c>
      <c r="E130" s="11" t="s">
        <v>155</v>
      </c>
      <c r="F130" s="11" t="s">
        <v>280</v>
      </c>
      <c r="G130" s="11" t="s">
        <v>265</v>
      </c>
      <c r="H130" s="11" t="s">
        <v>1673</v>
      </c>
      <c r="I130" s="11" t="s">
        <v>1674</v>
      </c>
      <c r="N130" s="18">
        <f>IF(Table159[[#This Row],[Gecontroleerd door koepel]],IF(OR(Table159[[#This Row],[Naam WV nieuw]]&lt;&gt;"",Table159[[#This Row],[Mail WV nieuw]]&lt;&gt;""),1,0),0)</f>
        <v>0</v>
      </c>
    </row>
    <row r="131" spans="1:14">
      <c r="A131" s="11">
        <v>29379</v>
      </c>
      <c r="B131" s="11" t="s">
        <v>474</v>
      </c>
      <c r="C131" s="11" t="s">
        <v>775</v>
      </c>
      <c r="D131" s="11" t="str">
        <f>IFERROR(INDEX('Overzicht Mitz'!C:C,MATCH(Table159[[#This Row],[URA]],'Overzicht Mitz'!A:A,0)),"")</f>
        <v/>
      </c>
      <c r="E131" s="11" t="s">
        <v>155</v>
      </c>
      <c r="F131" s="11" t="s">
        <v>280</v>
      </c>
      <c r="G131" s="11" t="s">
        <v>265</v>
      </c>
      <c r="H131" s="11" t="s">
        <v>1698</v>
      </c>
      <c r="I131" s="11" t="s">
        <v>1699</v>
      </c>
      <c r="N131" s="18">
        <f>IF(Table159[[#This Row],[Gecontroleerd door koepel]],IF(OR(Table159[[#This Row],[Naam WV nieuw]]&lt;&gt;"",Table159[[#This Row],[Mail WV nieuw]]&lt;&gt;""),1,0),0)</f>
        <v>0</v>
      </c>
    </row>
    <row r="132" spans="1:14" ht="16">
      <c r="A132" s="11">
        <v>29434</v>
      </c>
      <c r="B132" s="11" t="s">
        <v>446</v>
      </c>
      <c r="C132" s="11" t="s">
        <v>775</v>
      </c>
      <c r="D132" s="11" t="str">
        <f>IFERROR(INDEX('Overzicht Mitz'!C:C,MATCH(Table159[[#This Row],[URA]],'Overzicht Mitz'!A:A,0)),"")</f>
        <v>Unicum</v>
      </c>
      <c r="E132" s="11" t="s">
        <v>52</v>
      </c>
      <c r="F132" s="11" t="s">
        <v>266</v>
      </c>
      <c r="G132" s="11" t="s">
        <v>265</v>
      </c>
      <c r="H132" s="11" t="s">
        <v>1705</v>
      </c>
      <c r="I132" s="11" t="s">
        <v>1706</v>
      </c>
      <c r="J132" s="9" t="s">
        <v>1937</v>
      </c>
      <c r="K132" s="16" t="s">
        <v>1938</v>
      </c>
      <c r="M132" s="11" t="b">
        <v>1</v>
      </c>
      <c r="N132" s="18">
        <f>IF(Table159[[#This Row],[Gecontroleerd door koepel]],IF(OR(Table159[[#This Row],[Naam WV nieuw]]&lt;&gt;"",Table159[[#This Row],[Mail WV nieuw]]&lt;&gt;""),1,0),0)</f>
        <v>1</v>
      </c>
    </row>
    <row r="133" spans="1:14" ht="16">
      <c r="A133" s="11">
        <v>29495</v>
      </c>
      <c r="B133" s="11" t="s">
        <v>398</v>
      </c>
      <c r="C133" s="11" t="s">
        <v>775</v>
      </c>
      <c r="D133" s="11" t="str">
        <f>IFERROR(INDEX('Overzicht Mitz'!C:C,MATCH(Table159[[#This Row],[URA]],'Overzicht Mitz'!A:A,0)),"")</f>
        <v>Unicum</v>
      </c>
      <c r="E133" s="11" t="s">
        <v>155</v>
      </c>
      <c r="F133" s="11" t="s">
        <v>280</v>
      </c>
      <c r="G133" s="11" t="s">
        <v>265</v>
      </c>
      <c r="H133" s="11" t="s">
        <v>1718</v>
      </c>
      <c r="I133" s="11" t="s">
        <v>1719</v>
      </c>
      <c r="J133" s="9" t="s">
        <v>1941</v>
      </c>
      <c r="K133" s="11" t="s">
        <v>1942</v>
      </c>
      <c r="M133" s="11" t="b">
        <v>1</v>
      </c>
      <c r="N133" s="18">
        <f>IF(Table159[[#This Row],[Gecontroleerd door koepel]],IF(OR(Table159[[#This Row],[Naam WV nieuw]]&lt;&gt;"",Table159[[#This Row],[Mail WV nieuw]]&lt;&gt;""),1,0),0)</f>
        <v>1</v>
      </c>
    </row>
    <row r="134" spans="1:14">
      <c r="A134" s="11">
        <v>29566</v>
      </c>
      <c r="B134" s="11" t="s">
        <v>335</v>
      </c>
      <c r="C134" s="11" t="s">
        <v>775</v>
      </c>
      <c r="D134" s="11" t="str">
        <f>IFERROR(INDEX('Overzicht Mitz'!C:C,MATCH(Table159[[#This Row],[URA]],'Overzicht Mitz'!A:A,0)),"")</f>
        <v/>
      </c>
      <c r="E134" s="11" t="s">
        <v>776</v>
      </c>
      <c r="F134" s="11" t="s">
        <v>1883</v>
      </c>
      <c r="G134" s="11" t="s">
        <v>265</v>
      </c>
      <c r="H134" s="11" t="s">
        <v>1789</v>
      </c>
      <c r="I134" s="11" t="s">
        <v>1790</v>
      </c>
      <c r="M134" s="11" t="b">
        <v>1</v>
      </c>
      <c r="N134" s="18">
        <f>IF(Table159[[#This Row],[Gecontroleerd door koepel]],IF(OR(Table159[[#This Row],[Naam WV nieuw]]&lt;&gt;"",Table159[[#This Row],[Mail WV nieuw]]&lt;&gt;""),1,0),0)</f>
        <v>0</v>
      </c>
    </row>
    <row r="135" spans="1:14">
      <c r="A135" s="11">
        <v>29956</v>
      </c>
      <c r="B135" s="11" t="s">
        <v>461</v>
      </c>
      <c r="C135" s="11" t="s">
        <v>775</v>
      </c>
      <c r="D135" s="11" t="str">
        <f>IFERROR(INDEX('Overzicht Mitz'!C:C,MATCH(Table159[[#This Row],[URA]],'Overzicht Mitz'!A:A,0)),"")</f>
        <v/>
      </c>
      <c r="E135" s="11" t="s">
        <v>155</v>
      </c>
      <c r="F135" s="11" t="s">
        <v>280</v>
      </c>
      <c r="G135" s="11" t="s">
        <v>265</v>
      </c>
      <c r="H135" s="11" t="s">
        <v>1646</v>
      </c>
      <c r="I135" s="11" t="s">
        <v>1647</v>
      </c>
      <c r="N135" s="18">
        <f>IF(Table159[[#This Row],[Gecontroleerd door koepel]],IF(OR(Table159[[#This Row],[Naam WV nieuw]]&lt;&gt;"",Table159[[#This Row],[Mail WV nieuw]]&lt;&gt;""),1,0),0)</f>
        <v>0</v>
      </c>
    </row>
    <row r="136" spans="1:14">
      <c r="A136" s="11">
        <v>29961</v>
      </c>
      <c r="B136" s="11" t="s">
        <v>462</v>
      </c>
      <c r="C136" s="11" t="s">
        <v>775</v>
      </c>
      <c r="D136" s="11" t="str">
        <f>IFERROR(INDEX('Overzicht Mitz'!C:C,MATCH(Table159[[#This Row],[URA]],'Overzicht Mitz'!A:A,0)),"")</f>
        <v/>
      </c>
      <c r="E136" s="11" t="s">
        <v>155</v>
      </c>
      <c r="F136" s="11" t="s">
        <v>280</v>
      </c>
      <c r="G136" s="11" t="s">
        <v>265</v>
      </c>
      <c r="H136" s="11" t="s">
        <v>1646</v>
      </c>
      <c r="I136" s="11" t="s">
        <v>1647</v>
      </c>
      <c r="N136" s="18">
        <f>IF(Table159[[#This Row],[Gecontroleerd door koepel]],IF(OR(Table159[[#This Row],[Naam WV nieuw]]&lt;&gt;"",Table159[[#This Row],[Mail WV nieuw]]&lt;&gt;""),1,0),0)</f>
        <v>0</v>
      </c>
    </row>
    <row r="137" spans="1:14">
      <c r="A137" s="11">
        <v>29993</v>
      </c>
      <c r="B137" s="11" t="s">
        <v>363</v>
      </c>
      <c r="C137" s="11" t="s">
        <v>775</v>
      </c>
      <c r="D137" s="11" t="str">
        <f>IFERROR(INDEX('Overzicht Mitz'!C:C,MATCH(Table159[[#This Row],[URA]],'Overzicht Mitz'!A:A,0)),"")</f>
        <v/>
      </c>
      <c r="E137" s="11" t="s">
        <v>52</v>
      </c>
      <c r="F137" s="11" t="s">
        <v>266</v>
      </c>
      <c r="G137" s="11" t="s">
        <v>265</v>
      </c>
      <c r="H137" s="11" t="s">
        <v>1635</v>
      </c>
      <c r="I137" s="11" t="s">
        <v>1636</v>
      </c>
      <c r="M137" s="11" t="b">
        <v>1</v>
      </c>
      <c r="N137" s="18">
        <f>IF(Table159[[#This Row],[Gecontroleerd door koepel]],IF(OR(Table159[[#This Row],[Naam WV nieuw]]&lt;&gt;"",Table159[[#This Row],[Mail WV nieuw]]&lt;&gt;""),1,0),0)</f>
        <v>0</v>
      </c>
    </row>
    <row r="138" spans="1:14">
      <c r="A138" s="11">
        <v>30060</v>
      </c>
      <c r="B138" s="11" t="s">
        <v>339</v>
      </c>
      <c r="C138" s="11" t="s">
        <v>775</v>
      </c>
      <c r="D138" s="11" t="str">
        <f>IFERROR(INDEX('Overzicht Mitz'!C:C,MATCH(Table159[[#This Row],[URA]],'Overzicht Mitz'!A:A,0)),"")</f>
        <v/>
      </c>
      <c r="E138" s="11" t="s">
        <v>155</v>
      </c>
      <c r="F138" s="11" t="s">
        <v>280</v>
      </c>
      <c r="G138" s="11" t="s">
        <v>265</v>
      </c>
      <c r="H138" s="11" t="s">
        <v>1715</v>
      </c>
      <c r="I138" s="11" t="s">
        <v>1884</v>
      </c>
      <c r="N138" s="18">
        <f>IF(Table159[[#This Row],[Gecontroleerd door koepel]],IF(OR(Table159[[#This Row],[Naam WV nieuw]]&lt;&gt;"",Table159[[#This Row],[Mail WV nieuw]]&lt;&gt;""),1,0),0)</f>
        <v>0</v>
      </c>
    </row>
    <row r="139" spans="1:14">
      <c r="A139" s="11">
        <v>30076</v>
      </c>
      <c r="B139" s="11" t="s">
        <v>447</v>
      </c>
      <c r="C139" s="11" t="s">
        <v>775</v>
      </c>
      <c r="D139" s="11" t="str">
        <f>IFERROR(INDEX('Overzicht Mitz'!C:C,MATCH(Table159[[#This Row],[URA]],'Overzicht Mitz'!A:A,0)),"")</f>
        <v/>
      </c>
      <c r="E139" s="11" t="s">
        <v>52</v>
      </c>
      <c r="F139" s="11" t="s">
        <v>266</v>
      </c>
      <c r="G139" s="11" t="s">
        <v>265</v>
      </c>
      <c r="H139" s="11" t="s">
        <v>1593</v>
      </c>
      <c r="I139" s="11" t="s">
        <v>1594</v>
      </c>
      <c r="N139" s="18">
        <f>IF(Table159[[#This Row],[Gecontroleerd door koepel]],IF(OR(Table159[[#This Row],[Naam WV nieuw]]&lt;&gt;"",Table159[[#This Row],[Mail WV nieuw]]&lt;&gt;""),1,0),0)</f>
        <v>0</v>
      </c>
    </row>
    <row r="140" spans="1:14">
      <c r="A140" s="11">
        <v>32412</v>
      </c>
      <c r="B140" s="11" t="s">
        <v>318</v>
      </c>
      <c r="C140" s="11" t="s">
        <v>775</v>
      </c>
      <c r="D140" s="11" t="str">
        <f>IFERROR(INDEX('Overzicht Mitz'!C:C,MATCH(Table159[[#This Row],[URA]],'Overzicht Mitz'!A:A,0)),"")</f>
        <v>Onbekend</v>
      </c>
      <c r="E140" s="11" t="s">
        <v>155</v>
      </c>
      <c r="F140" s="11" t="s">
        <v>280</v>
      </c>
      <c r="G140" s="11" t="s">
        <v>265</v>
      </c>
      <c r="H140" s="11" t="s">
        <v>1600</v>
      </c>
      <c r="I140" s="11" t="s">
        <v>1601</v>
      </c>
      <c r="N140" s="18">
        <f>IF(Table159[[#This Row],[Gecontroleerd door koepel]],IF(OR(Table159[[#This Row],[Naam WV nieuw]]&lt;&gt;"",Table159[[#This Row],[Mail WV nieuw]]&lt;&gt;""),1,0),0)</f>
        <v>0</v>
      </c>
    </row>
    <row r="141" spans="1:14">
      <c r="A141" s="11">
        <v>32518</v>
      </c>
      <c r="B141" s="11" t="s">
        <v>444</v>
      </c>
      <c r="C141" s="11" t="s">
        <v>775</v>
      </c>
      <c r="D141" s="11" t="str">
        <f>IFERROR(INDEX('Overzicht Mitz'!C:C,MATCH(Table159[[#This Row],[URA]],'Overzicht Mitz'!A:A,0)),"")</f>
        <v/>
      </c>
      <c r="E141" s="11" t="s">
        <v>776</v>
      </c>
      <c r="F141" s="11" t="s">
        <v>1883</v>
      </c>
      <c r="G141" s="11" t="s">
        <v>265</v>
      </c>
      <c r="H141" s="11" t="s">
        <v>1837</v>
      </c>
      <c r="I141" s="11" t="s">
        <v>1838</v>
      </c>
      <c r="N141" s="18">
        <f>IF(Table159[[#This Row],[Gecontroleerd door koepel]],IF(OR(Table159[[#This Row],[Naam WV nieuw]]&lt;&gt;"",Table159[[#This Row],[Mail WV nieuw]]&lt;&gt;""),1,0),0)</f>
        <v>0</v>
      </c>
    </row>
    <row r="142" spans="1:14">
      <c r="A142" s="11">
        <v>32634</v>
      </c>
      <c r="B142" s="11" t="s">
        <v>308</v>
      </c>
      <c r="C142" s="11" t="s">
        <v>775</v>
      </c>
      <c r="D142" s="11" t="str">
        <f>IFERROR(INDEX('Overzicht Mitz'!C:C,MATCH(Table159[[#This Row],[URA]],'Overzicht Mitz'!A:A,0)),"")</f>
        <v>HE</v>
      </c>
      <c r="E142" s="11" t="s">
        <v>309</v>
      </c>
      <c r="F142" s="11" t="s">
        <v>310</v>
      </c>
      <c r="G142" s="11" t="s">
        <v>265</v>
      </c>
      <c r="H142" s="11" t="s">
        <v>1652</v>
      </c>
      <c r="I142" s="11" t="s">
        <v>1653</v>
      </c>
      <c r="N142" s="18">
        <f>IF(Table159[[#This Row],[Gecontroleerd door koepel]],IF(OR(Table159[[#This Row],[Naam WV nieuw]]&lt;&gt;"",Table159[[#This Row],[Mail WV nieuw]]&lt;&gt;""),1,0),0)</f>
        <v>0</v>
      </c>
    </row>
    <row r="143" spans="1:14">
      <c r="A143" s="11">
        <v>32659</v>
      </c>
      <c r="B143" s="11" t="s">
        <v>314</v>
      </c>
      <c r="C143" s="11" t="s">
        <v>775</v>
      </c>
      <c r="D143" s="11" t="str">
        <f>IFERROR(INDEX('Overzicht Mitz'!C:C,MATCH(Table159[[#This Row],[URA]],'Overzicht Mitz'!A:A,0)),"")</f>
        <v/>
      </c>
      <c r="E143" s="11" t="s">
        <v>155</v>
      </c>
      <c r="F143" s="11" t="s">
        <v>280</v>
      </c>
      <c r="G143" s="11" t="s">
        <v>265</v>
      </c>
      <c r="H143" s="11" t="s">
        <v>1707</v>
      </c>
      <c r="I143" s="11" t="s">
        <v>1708</v>
      </c>
      <c r="N143" s="18">
        <f>IF(Table159[[#This Row],[Gecontroleerd door koepel]],IF(OR(Table159[[#This Row],[Naam WV nieuw]]&lt;&gt;"",Table159[[#This Row],[Mail WV nieuw]]&lt;&gt;""),1,0),0)</f>
        <v>0</v>
      </c>
    </row>
    <row r="144" spans="1:14">
      <c r="A144" s="11">
        <v>32663</v>
      </c>
      <c r="B144" s="11" t="s">
        <v>313</v>
      </c>
      <c r="C144" s="11" t="s">
        <v>775</v>
      </c>
      <c r="D144" s="11" t="str">
        <f>IFERROR(INDEX('Overzicht Mitz'!C:C,MATCH(Table159[[#This Row],[URA]],'Overzicht Mitz'!A:A,0)),"")</f>
        <v/>
      </c>
      <c r="E144" s="11" t="s">
        <v>155</v>
      </c>
      <c r="F144" s="11" t="s">
        <v>280</v>
      </c>
      <c r="G144" s="11" t="s">
        <v>265</v>
      </c>
      <c r="H144" s="11" t="s">
        <v>1707</v>
      </c>
      <c r="I144" s="11" t="s">
        <v>1709</v>
      </c>
      <c r="N144" s="18">
        <f>IF(Table159[[#This Row],[Gecontroleerd door koepel]],IF(OR(Table159[[#This Row],[Naam WV nieuw]]&lt;&gt;"",Table159[[#This Row],[Mail WV nieuw]]&lt;&gt;""),1,0),0)</f>
        <v>0</v>
      </c>
    </row>
    <row r="145" spans="1:14">
      <c r="A145" s="11">
        <v>33215</v>
      </c>
      <c r="B145" s="11" t="s">
        <v>469</v>
      </c>
      <c r="C145" s="11" t="s">
        <v>775</v>
      </c>
      <c r="D145" s="11" t="str">
        <f>IFERROR(INDEX('Overzicht Mitz'!C:C,MATCH(Table159[[#This Row],[URA]],'Overzicht Mitz'!A:A,0)),"")</f>
        <v/>
      </c>
      <c r="E145" s="11" t="s">
        <v>155</v>
      </c>
      <c r="F145" s="11" t="s">
        <v>280</v>
      </c>
      <c r="G145" s="11" t="s">
        <v>265</v>
      </c>
      <c r="H145" s="11" t="s">
        <v>1683</v>
      </c>
      <c r="I145" s="11" t="s">
        <v>1684</v>
      </c>
      <c r="N145" s="18">
        <f>IF(Table159[[#This Row],[Gecontroleerd door koepel]],IF(OR(Table159[[#This Row],[Naam WV nieuw]]&lt;&gt;"",Table159[[#This Row],[Mail WV nieuw]]&lt;&gt;""),1,0),0)</f>
        <v>0</v>
      </c>
    </row>
    <row r="146" spans="1:14">
      <c r="A146" s="11">
        <v>33395</v>
      </c>
      <c r="B146" s="11" t="s">
        <v>429</v>
      </c>
      <c r="C146" s="11" t="s">
        <v>775</v>
      </c>
      <c r="D146" s="11" t="str">
        <f>IFERROR(INDEX('Overzicht Mitz'!C:C,MATCH(Table159[[#This Row],[URA]],'Overzicht Mitz'!A:A,0)),"")</f>
        <v/>
      </c>
      <c r="E146" s="11" t="s">
        <v>155</v>
      </c>
      <c r="F146" s="11" t="s">
        <v>280</v>
      </c>
      <c r="G146" s="11" t="s">
        <v>265</v>
      </c>
      <c r="H146" s="11" t="s">
        <v>1663</v>
      </c>
      <c r="I146" s="11" t="s">
        <v>1664</v>
      </c>
      <c r="N146" s="18">
        <f>IF(Table159[[#This Row],[Gecontroleerd door koepel]],IF(OR(Table159[[#This Row],[Naam WV nieuw]]&lt;&gt;"",Table159[[#This Row],[Mail WV nieuw]]&lt;&gt;""),1,0),0)</f>
        <v>0</v>
      </c>
    </row>
    <row r="147" spans="1:14">
      <c r="A147" s="11">
        <v>34503</v>
      </c>
      <c r="B147" s="11" t="s">
        <v>466</v>
      </c>
      <c r="C147" s="11" t="s">
        <v>775</v>
      </c>
      <c r="D147" s="11" t="str">
        <f>IFERROR(INDEX('Overzicht Mitz'!C:C,MATCH(Table159[[#This Row],[URA]],'Overzicht Mitz'!A:A,0)),"")</f>
        <v/>
      </c>
      <c r="E147" s="11" t="s">
        <v>155</v>
      </c>
      <c r="F147" s="11" t="s">
        <v>280</v>
      </c>
      <c r="G147" s="11" t="s">
        <v>265</v>
      </c>
      <c r="H147" s="11" t="s">
        <v>1825</v>
      </c>
      <c r="I147" s="11" t="s">
        <v>1826</v>
      </c>
      <c r="N147" s="18">
        <f>IF(Table159[[#This Row],[Gecontroleerd door koepel]],IF(OR(Table159[[#This Row],[Naam WV nieuw]]&lt;&gt;"",Table159[[#This Row],[Mail WV nieuw]]&lt;&gt;""),1,0),0)</f>
        <v>0</v>
      </c>
    </row>
    <row r="148" spans="1:14">
      <c r="A148" s="11">
        <v>34656</v>
      </c>
      <c r="B148" s="11" t="s">
        <v>319</v>
      </c>
      <c r="C148" s="11" t="s">
        <v>775</v>
      </c>
      <c r="D148" s="11" t="str">
        <f>IFERROR(INDEX('Overzicht Mitz'!C:C,MATCH(Table159[[#This Row],[URA]],'Overzicht Mitz'!A:A,0)),"")</f>
        <v/>
      </c>
      <c r="E148" s="11" t="s">
        <v>155</v>
      </c>
      <c r="F148" s="11" t="s">
        <v>280</v>
      </c>
      <c r="G148" s="11" t="s">
        <v>265</v>
      </c>
      <c r="H148" s="11" t="s">
        <v>1606</v>
      </c>
      <c r="I148" s="11" t="s">
        <v>1607</v>
      </c>
      <c r="N148" s="18">
        <f>IF(Table159[[#This Row],[Gecontroleerd door koepel]],IF(OR(Table159[[#This Row],[Naam WV nieuw]]&lt;&gt;"",Table159[[#This Row],[Mail WV nieuw]]&lt;&gt;""),1,0),0)</f>
        <v>0</v>
      </c>
    </row>
    <row r="149" spans="1:14">
      <c r="A149" s="11">
        <v>35390</v>
      </c>
      <c r="B149" s="11" t="s">
        <v>358</v>
      </c>
      <c r="C149" s="11" t="s">
        <v>775</v>
      </c>
      <c r="D149" s="11" t="str">
        <f>IFERROR(INDEX('Overzicht Mitz'!C:C,MATCH(Table159[[#This Row],[URA]],'Overzicht Mitz'!A:A,0)),"")</f>
        <v/>
      </c>
      <c r="E149" s="11" t="s">
        <v>309</v>
      </c>
      <c r="F149" s="11" t="s">
        <v>310</v>
      </c>
      <c r="G149" s="11" t="s">
        <v>265</v>
      </c>
      <c r="H149" s="11" t="s">
        <v>1652</v>
      </c>
      <c r="I149" s="11" t="s">
        <v>1656</v>
      </c>
      <c r="M149" s="11" t="b">
        <v>1</v>
      </c>
      <c r="N149" s="18">
        <f>IF(Table159[[#This Row],[Gecontroleerd door koepel]],IF(OR(Table159[[#This Row],[Naam WV nieuw]]&lt;&gt;"",Table159[[#This Row],[Mail WV nieuw]]&lt;&gt;""),1,0),0)</f>
        <v>0</v>
      </c>
    </row>
    <row r="150" spans="1:14">
      <c r="A150" s="11">
        <v>36283</v>
      </c>
      <c r="B150" s="11" t="s">
        <v>378</v>
      </c>
      <c r="C150" s="11" t="s">
        <v>775</v>
      </c>
      <c r="D150" s="11" t="str">
        <f>IFERROR(INDEX('Overzicht Mitz'!C:C,MATCH(Table159[[#This Row],[URA]],'Overzicht Mitz'!A:A,0)),"")</f>
        <v/>
      </c>
      <c r="E150" s="11" t="s">
        <v>155</v>
      </c>
      <c r="F150" s="11" t="s">
        <v>280</v>
      </c>
      <c r="G150" s="11" t="s">
        <v>265</v>
      </c>
      <c r="H150" s="11" t="s">
        <v>1663</v>
      </c>
      <c r="I150" s="11" t="s">
        <v>1664</v>
      </c>
      <c r="M150" s="11" t="b">
        <v>1</v>
      </c>
      <c r="N150" s="18">
        <f>IF(Table159[[#This Row],[Gecontroleerd door koepel]],IF(OR(Table159[[#This Row],[Naam WV nieuw]]&lt;&gt;"",Table159[[#This Row],[Mail WV nieuw]]&lt;&gt;""),1,0),0)</f>
        <v>0</v>
      </c>
    </row>
    <row r="151" spans="1:14">
      <c r="A151" s="11">
        <v>39484</v>
      </c>
      <c r="B151" s="11" t="s">
        <v>497</v>
      </c>
      <c r="C151" s="11" t="s">
        <v>775</v>
      </c>
      <c r="D151" s="11" t="str">
        <f>IFERROR(INDEX('Overzicht Mitz'!C:C,MATCH(Table159[[#This Row],[URA]],'Overzicht Mitz'!A:A,0)),"")</f>
        <v>Unicum</v>
      </c>
      <c r="E151" s="11" t="s">
        <v>155</v>
      </c>
      <c r="F151" s="11" t="s">
        <v>156</v>
      </c>
      <c r="G151" s="11" t="s">
        <v>17</v>
      </c>
      <c r="H151" s="11" t="s">
        <v>1088</v>
      </c>
      <c r="I151" s="11" t="s">
        <v>1089</v>
      </c>
      <c r="N151" s="18">
        <f>IF(Table159[[#This Row],[Gecontroleerd door koepel]],IF(OR(Table159[[#This Row],[Naam WV nieuw]]&lt;&gt;"",Table159[[#This Row],[Mail WV nieuw]]&lt;&gt;""),1,0),0)</f>
        <v>0</v>
      </c>
    </row>
    <row r="152" spans="1:14" ht="16">
      <c r="A152" s="11">
        <v>40942</v>
      </c>
      <c r="B152" s="11" t="s">
        <v>341</v>
      </c>
      <c r="C152" s="11" t="s">
        <v>775</v>
      </c>
      <c r="D152" s="11" t="str">
        <f>IFERROR(INDEX('Overzicht Mitz'!C:C,MATCH(Table159[[#This Row],[URA]],'Overzicht Mitz'!A:A,0)),"")</f>
        <v/>
      </c>
      <c r="E152" s="11" t="s">
        <v>52</v>
      </c>
      <c r="F152" s="11" t="s">
        <v>266</v>
      </c>
      <c r="G152" s="11" t="s">
        <v>265</v>
      </c>
      <c r="H152" s="11" t="s">
        <v>1827</v>
      </c>
      <c r="I152" s="11" t="s">
        <v>1828</v>
      </c>
      <c r="J152" s="9" t="s">
        <v>1948</v>
      </c>
      <c r="K152" s="11" t="s">
        <v>1831</v>
      </c>
      <c r="M152" s="11" t="b">
        <v>1</v>
      </c>
      <c r="N152" s="18">
        <f>IF(Table159[[#This Row],[Gecontroleerd door koepel]],IF(OR(Table159[[#This Row],[Naam WV nieuw]]&lt;&gt;"",Table159[[#This Row],[Mail WV nieuw]]&lt;&gt;""),1,0),0)</f>
        <v>1</v>
      </c>
    </row>
    <row r="153" spans="1:14">
      <c r="A153" s="11">
        <v>41944</v>
      </c>
      <c r="B153" s="11" t="s">
        <v>687</v>
      </c>
      <c r="C153" s="11" t="s">
        <v>775</v>
      </c>
      <c r="D153" s="11" t="str">
        <f>IFERROR(INDEX('Overzicht Mitz'!C:C,MATCH(Table159[[#This Row],[URA]],'Overzicht Mitz'!A:A,0)),"")</f>
        <v/>
      </c>
      <c r="E153" s="11" t="s">
        <v>776</v>
      </c>
      <c r="F153" s="11" t="s">
        <v>983</v>
      </c>
      <c r="G153" s="11" t="s">
        <v>17</v>
      </c>
      <c r="H153" s="11" t="s">
        <v>1230</v>
      </c>
      <c r="I153" s="11" t="s">
        <v>1231</v>
      </c>
      <c r="N153" s="18">
        <f>IF(Table159[[#This Row],[Gecontroleerd door koepel]],IF(OR(Table159[[#This Row],[Naam WV nieuw]]&lt;&gt;"",Table159[[#This Row],[Mail WV nieuw]]&lt;&gt;""),1,0),0)</f>
        <v>0</v>
      </c>
    </row>
    <row r="154" spans="1:14">
      <c r="A154" s="11">
        <v>44728</v>
      </c>
      <c r="B154" s="11" t="s">
        <v>294</v>
      </c>
      <c r="C154" s="11" t="s">
        <v>775</v>
      </c>
      <c r="D154" s="11" t="str">
        <f>IFERROR(INDEX('Overzicht Mitz'!C:C,MATCH(Table159[[#This Row],[URA]],'Overzicht Mitz'!A:A,0)),"")</f>
        <v>Unicum</v>
      </c>
      <c r="E154" s="11" t="s">
        <v>52</v>
      </c>
      <c r="F154" s="11" t="s">
        <v>266</v>
      </c>
      <c r="G154" s="11" t="s">
        <v>265</v>
      </c>
      <c r="H154" s="11" t="s">
        <v>1566</v>
      </c>
      <c r="I154" s="11" t="s">
        <v>1567</v>
      </c>
      <c r="N154" s="18">
        <f>IF(Table159[[#This Row],[Gecontroleerd door koepel]],IF(OR(Table159[[#This Row],[Naam WV nieuw]]&lt;&gt;"",Table159[[#This Row],[Mail WV nieuw]]&lt;&gt;""),1,0),0)</f>
        <v>0</v>
      </c>
    </row>
    <row r="155" spans="1:14">
      <c r="A155" s="11">
        <v>50069</v>
      </c>
      <c r="B155" s="11" t="s">
        <v>428</v>
      </c>
      <c r="C155" s="11" t="s">
        <v>775</v>
      </c>
      <c r="D155" s="11" t="str">
        <f>IFERROR(INDEX('Overzicht Mitz'!C:C,MATCH(Table159[[#This Row],[URA]],'Overzicht Mitz'!A:A,0)),"")</f>
        <v/>
      </c>
      <c r="E155" s="11" t="s">
        <v>155</v>
      </c>
      <c r="F155" s="11" t="s">
        <v>280</v>
      </c>
      <c r="G155" s="11" t="s">
        <v>265</v>
      </c>
      <c r="H155" s="11" t="s">
        <v>1693</v>
      </c>
      <c r="I155" s="11" t="s">
        <v>1694</v>
      </c>
      <c r="N155" s="18">
        <f>IF(Table159[[#This Row],[Gecontroleerd door koepel]],IF(OR(Table159[[#This Row],[Naam WV nieuw]]&lt;&gt;"",Table159[[#This Row],[Mail WV nieuw]]&lt;&gt;""),1,0),0)</f>
        <v>0</v>
      </c>
    </row>
    <row r="156" spans="1:14">
      <c r="A156" s="11">
        <v>50394</v>
      </c>
      <c r="B156" s="11" t="s">
        <v>672</v>
      </c>
      <c r="C156" s="11" t="s">
        <v>775</v>
      </c>
      <c r="D156" s="11" t="str">
        <f>IFERROR(INDEX('Overzicht Mitz'!C:C,MATCH(Table159[[#This Row],[URA]],'Overzicht Mitz'!A:A,0)),"")</f>
        <v/>
      </c>
      <c r="E156" s="11" t="s">
        <v>776</v>
      </c>
      <c r="F156" s="11" t="s">
        <v>983</v>
      </c>
      <c r="G156" s="11" t="s">
        <v>17</v>
      </c>
      <c r="H156" s="11" t="s">
        <v>1232</v>
      </c>
      <c r="I156" s="11" t="s">
        <v>1233</v>
      </c>
      <c r="N156" s="18">
        <f>IF(Table159[[#This Row],[Gecontroleerd door koepel]],IF(OR(Table159[[#This Row],[Naam WV nieuw]]&lt;&gt;"",Table159[[#This Row],[Mail WV nieuw]]&lt;&gt;""),1,0),0)</f>
        <v>0</v>
      </c>
    </row>
    <row r="157" spans="1:14">
      <c r="A157" s="11">
        <v>50612</v>
      </c>
      <c r="B157" s="11" t="s">
        <v>263</v>
      </c>
      <c r="C157" s="11" t="s">
        <v>775</v>
      </c>
      <c r="D157" s="11" t="str">
        <f>IFERROR(INDEX('Overzicht Mitz'!C:C,MATCH(Table159[[#This Row],[URA]],'Overzicht Mitz'!A:A,0)),"")</f>
        <v/>
      </c>
      <c r="E157" s="11" t="s">
        <v>776</v>
      </c>
      <c r="F157" s="11" t="s">
        <v>1915</v>
      </c>
      <c r="G157" s="11" t="s">
        <v>260</v>
      </c>
      <c r="H157" s="11" t="s">
        <v>1610</v>
      </c>
      <c r="I157" s="11" t="s">
        <v>1611</v>
      </c>
      <c r="N157" s="18">
        <f>IF(Table159[[#This Row],[Gecontroleerd door koepel]],IF(OR(Table159[[#This Row],[Naam WV nieuw]]&lt;&gt;"",Table159[[#This Row],[Mail WV nieuw]]&lt;&gt;""),1,0),0)</f>
        <v>0</v>
      </c>
    </row>
    <row r="158" spans="1:14">
      <c r="A158" s="11">
        <v>50659</v>
      </c>
      <c r="B158" s="11" t="s">
        <v>521</v>
      </c>
      <c r="C158" s="11" t="s">
        <v>775</v>
      </c>
      <c r="D158" s="11" t="str">
        <f>IFERROR(INDEX('Overzicht Mitz'!C:C,MATCH(Table159[[#This Row],[URA]],'Overzicht Mitz'!A:A,0)),"")</f>
        <v/>
      </c>
      <c r="E158" s="11" t="s">
        <v>776</v>
      </c>
      <c r="F158" s="11" t="s">
        <v>777</v>
      </c>
      <c r="G158" s="11" t="s">
        <v>17</v>
      </c>
      <c r="H158" s="11" t="s">
        <v>795</v>
      </c>
      <c r="I158" s="11" t="s">
        <v>796</v>
      </c>
      <c r="N158" s="18">
        <f>IF(Table159[[#This Row],[Gecontroleerd door koepel]],IF(OR(Table159[[#This Row],[Naam WV nieuw]]&lt;&gt;"",Table159[[#This Row],[Mail WV nieuw]]&lt;&gt;""),1,0),0)</f>
        <v>0</v>
      </c>
    </row>
    <row r="159" spans="1:14">
      <c r="A159" s="11">
        <v>50815</v>
      </c>
      <c r="B159" s="11" t="s">
        <v>355</v>
      </c>
      <c r="C159" s="11" t="s">
        <v>775</v>
      </c>
      <c r="D159" s="11" t="str">
        <f>IFERROR(INDEX('Overzicht Mitz'!C:C,MATCH(Table159[[#This Row],[URA]],'Overzicht Mitz'!A:A,0)),"")</f>
        <v/>
      </c>
      <c r="E159" s="11" t="s">
        <v>155</v>
      </c>
      <c r="F159" s="11" t="s">
        <v>280</v>
      </c>
      <c r="G159" s="11" t="s">
        <v>265</v>
      </c>
      <c r="H159" s="11" t="s">
        <v>1637</v>
      </c>
      <c r="I159" s="11" t="s">
        <v>1638</v>
      </c>
      <c r="M159" s="11" t="b">
        <v>1</v>
      </c>
      <c r="N159" s="18">
        <f>IF(Table159[[#This Row],[Gecontroleerd door koepel]],IF(OR(Table159[[#This Row],[Naam WV nieuw]]&lt;&gt;"",Table159[[#This Row],[Mail WV nieuw]]&lt;&gt;""),1,0),0)</f>
        <v>0</v>
      </c>
    </row>
    <row r="160" spans="1:14">
      <c r="A160" s="11">
        <v>50833</v>
      </c>
      <c r="B160" s="11" t="s">
        <v>689</v>
      </c>
      <c r="C160" s="11" t="s">
        <v>775</v>
      </c>
      <c r="D160" s="11" t="str">
        <f>IFERROR(INDEX('Overzicht Mitz'!C:C,MATCH(Table159[[#This Row],[URA]],'Overzicht Mitz'!A:A,0)),"")</f>
        <v/>
      </c>
      <c r="E160" s="11" t="s">
        <v>776</v>
      </c>
      <c r="F160" s="11" t="s">
        <v>983</v>
      </c>
      <c r="G160" s="11" t="s">
        <v>17</v>
      </c>
      <c r="H160" s="11" t="s">
        <v>689</v>
      </c>
      <c r="I160" s="11" t="s">
        <v>1234</v>
      </c>
      <c r="N160" s="18">
        <f>IF(Table159[[#This Row],[Gecontroleerd door koepel]],IF(OR(Table159[[#This Row],[Naam WV nieuw]]&lt;&gt;"",Table159[[#This Row],[Mail WV nieuw]]&lt;&gt;""),1,0),0)</f>
        <v>0</v>
      </c>
    </row>
    <row r="161" spans="1:14">
      <c r="A161" s="11">
        <v>50950</v>
      </c>
      <c r="B161" s="11" t="s">
        <v>699</v>
      </c>
      <c r="C161" s="11" t="s">
        <v>775</v>
      </c>
      <c r="D161" s="11" t="str">
        <f>IFERROR(INDEX('Overzicht Mitz'!C:C,MATCH(Table159[[#This Row],[URA]],'Overzicht Mitz'!A:A,0)),"")</f>
        <v/>
      </c>
      <c r="E161" s="11" t="s">
        <v>776</v>
      </c>
      <c r="F161" s="11" t="s">
        <v>983</v>
      </c>
      <c r="G161" s="11" t="s">
        <v>17</v>
      </c>
      <c r="H161" s="11" t="s">
        <v>1235</v>
      </c>
      <c r="I161" s="11" t="s">
        <v>1236</v>
      </c>
      <c r="N161" s="18">
        <f>IF(Table159[[#This Row],[Gecontroleerd door koepel]],IF(OR(Table159[[#This Row],[Naam WV nieuw]]&lt;&gt;"",Table159[[#This Row],[Mail WV nieuw]]&lt;&gt;""),1,0),0)</f>
        <v>0</v>
      </c>
    </row>
    <row r="162" spans="1:14">
      <c r="A162" s="11">
        <v>50977</v>
      </c>
      <c r="B162" s="11" t="s">
        <v>530</v>
      </c>
      <c r="C162" s="11" t="s">
        <v>775</v>
      </c>
      <c r="D162" s="11" t="str">
        <f>IFERROR(INDEX('Overzicht Mitz'!C:C,MATCH(Table159[[#This Row],[URA]],'Overzicht Mitz'!A:A,0)),"")</f>
        <v/>
      </c>
      <c r="E162" s="11" t="s">
        <v>776</v>
      </c>
      <c r="F162" s="11" t="s">
        <v>777</v>
      </c>
      <c r="G162" s="11" t="s">
        <v>17</v>
      </c>
      <c r="H162" s="11" t="s">
        <v>797</v>
      </c>
      <c r="I162" s="11" t="s">
        <v>798</v>
      </c>
      <c r="N162" s="18">
        <f>IF(Table159[[#This Row],[Gecontroleerd door koepel]],IF(OR(Table159[[#This Row],[Naam WV nieuw]]&lt;&gt;"",Table159[[#This Row],[Mail WV nieuw]]&lt;&gt;""),1,0),0)</f>
        <v>0</v>
      </c>
    </row>
    <row r="163" spans="1:14">
      <c r="A163" s="11">
        <v>51357</v>
      </c>
      <c r="B163" s="11" t="s">
        <v>1870</v>
      </c>
      <c r="C163" s="11" t="s">
        <v>775</v>
      </c>
      <c r="D163" s="11" t="str">
        <f>IFERROR(INDEX('Overzicht Mitz'!C:C,MATCH(Table159[[#This Row],[URA]],'Overzicht Mitz'!A:A,0)),"")</f>
        <v/>
      </c>
      <c r="E163" s="11" t="s">
        <v>52</v>
      </c>
      <c r="F163" s="11" t="s">
        <v>53</v>
      </c>
      <c r="G163" s="11" t="s">
        <v>17</v>
      </c>
      <c r="H163" s="11" t="s">
        <v>1871</v>
      </c>
      <c r="I163" s="11" t="s">
        <v>1872</v>
      </c>
      <c r="N163" s="18">
        <f>IF(Table159[[#This Row],[Gecontroleerd door koepel]],IF(OR(Table159[[#This Row],[Naam WV nieuw]]&lt;&gt;"",Table159[[#This Row],[Mail WV nieuw]]&lt;&gt;""),1,0),0)</f>
        <v>0</v>
      </c>
    </row>
    <row r="164" spans="1:14">
      <c r="A164" s="11">
        <v>51563</v>
      </c>
      <c r="B164" s="11" t="s">
        <v>472</v>
      </c>
      <c r="C164" s="11" t="s">
        <v>775</v>
      </c>
      <c r="D164" s="11" t="str">
        <f>IFERROR(INDEX('Overzicht Mitz'!C:C,MATCH(Table159[[#This Row],[URA]],'Overzicht Mitz'!A:A,0)),"")</f>
        <v/>
      </c>
      <c r="E164" s="11" t="s">
        <v>155</v>
      </c>
      <c r="F164" s="11" t="s">
        <v>280</v>
      </c>
      <c r="G164" s="11" t="s">
        <v>265</v>
      </c>
      <c r="H164" s="11" t="s">
        <v>1691</v>
      </c>
      <c r="I164" s="11" t="s">
        <v>1692</v>
      </c>
      <c r="N164" s="18">
        <f>IF(Table159[[#This Row],[Gecontroleerd door koepel]],IF(OR(Table159[[#This Row],[Naam WV nieuw]]&lt;&gt;"",Table159[[#This Row],[Mail WV nieuw]]&lt;&gt;""),1,0),0)</f>
        <v>0</v>
      </c>
    </row>
    <row r="165" spans="1:14">
      <c r="A165" s="11">
        <v>51670</v>
      </c>
      <c r="B165" s="11" t="s">
        <v>351</v>
      </c>
      <c r="C165" s="11" t="s">
        <v>775</v>
      </c>
      <c r="D165" s="11" t="str">
        <f>IFERROR(INDEX('Overzicht Mitz'!C:C,MATCH(Table159[[#This Row],[URA]],'Overzicht Mitz'!A:A,0)),"")</f>
        <v/>
      </c>
      <c r="E165" s="11" t="s">
        <v>52</v>
      </c>
      <c r="F165" s="11" t="s">
        <v>266</v>
      </c>
      <c r="G165" s="11" t="s">
        <v>265</v>
      </c>
      <c r="H165" s="11" t="s">
        <v>1829</v>
      </c>
      <c r="I165" s="11" t="s">
        <v>1830</v>
      </c>
      <c r="M165" s="11" t="b">
        <v>1</v>
      </c>
      <c r="N165" s="18">
        <f>IF(Table159[[#This Row],[Gecontroleerd door koepel]],IF(OR(Table159[[#This Row],[Naam WV nieuw]]&lt;&gt;"",Table159[[#This Row],[Mail WV nieuw]]&lt;&gt;""),1,0),0)</f>
        <v>0</v>
      </c>
    </row>
    <row r="166" spans="1:14">
      <c r="A166" s="11">
        <v>51671</v>
      </c>
      <c r="B166" s="11" t="s">
        <v>340</v>
      </c>
      <c r="C166" s="11" t="s">
        <v>775</v>
      </c>
      <c r="D166" s="11" t="str">
        <f>IFERROR(INDEX('Overzicht Mitz'!C:C,MATCH(Table159[[#This Row],[URA]],'Overzicht Mitz'!A:A,0)),"")</f>
        <v/>
      </c>
      <c r="E166" s="11" t="s">
        <v>52</v>
      </c>
      <c r="F166" s="11" t="s">
        <v>266</v>
      </c>
      <c r="G166" s="11" t="s">
        <v>265</v>
      </c>
      <c r="H166" s="11" t="s">
        <v>1829</v>
      </c>
      <c r="I166" s="11" t="s">
        <v>1831</v>
      </c>
      <c r="M166" s="11" t="b">
        <v>1</v>
      </c>
      <c r="N166" s="18">
        <f>IF(Table159[[#This Row],[Gecontroleerd door koepel]],IF(OR(Table159[[#This Row],[Naam WV nieuw]]&lt;&gt;"",Table159[[#This Row],[Mail WV nieuw]]&lt;&gt;""),1,0),0)</f>
        <v>0</v>
      </c>
    </row>
    <row r="167" spans="1:14">
      <c r="A167" s="11">
        <v>51721</v>
      </c>
      <c r="B167" s="11" t="s">
        <v>443</v>
      </c>
      <c r="C167" s="11" t="s">
        <v>775</v>
      </c>
      <c r="D167" s="11" t="str">
        <f>IFERROR(INDEX('Overzicht Mitz'!C:C,MATCH(Table159[[#This Row],[URA]],'Overzicht Mitz'!A:A,0)),"")</f>
        <v/>
      </c>
      <c r="E167" s="11" t="s">
        <v>415</v>
      </c>
      <c r="F167" s="11" t="s">
        <v>416</v>
      </c>
      <c r="G167" s="11" t="s">
        <v>265</v>
      </c>
      <c r="H167" s="11" t="s">
        <v>1816</v>
      </c>
      <c r="I167" s="11" t="s">
        <v>1817</v>
      </c>
      <c r="N167" s="18">
        <f>IF(Table159[[#This Row],[Gecontroleerd door koepel]],IF(OR(Table159[[#This Row],[Naam WV nieuw]]&lt;&gt;"",Table159[[#This Row],[Mail WV nieuw]]&lt;&gt;""),1,0),0)</f>
        <v>0</v>
      </c>
    </row>
    <row r="168" spans="1:14">
      <c r="A168" s="11">
        <v>51764</v>
      </c>
      <c r="B168" s="11" t="s">
        <v>725</v>
      </c>
      <c r="C168" s="11" t="s">
        <v>775</v>
      </c>
      <c r="D168" s="11" t="str">
        <f>IFERROR(INDEX('Overzicht Mitz'!C:C,MATCH(Table159[[#This Row],[URA]],'Overzicht Mitz'!A:A,0)),"")</f>
        <v/>
      </c>
      <c r="E168" s="11" t="s">
        <v>52</v>
      </c>
      <c r="F168" s="11" t="s">
        <v>53</v>
      </c>
      <c r="G168" s="11" t="s">
        <v>17</v>
      </c>
      <c r="H168" s="11" t="s">
        <v>1237</v>
      </c>
      <c r="I168" s="11" t="s">
        <v>1238</v>
      </c>
      <c r="N168" s="18">
        <f>IF(Table159[[#This Row],[Gecontroleerd door koepel]],IF(OR(Table159[[#This Row],[Naam WV nieuw]]&lt;&gt;"",Table159[[#This Row],[Mail WV nieuw]]&lt;&gt;""),1,0),0)</f>
        <v>0</v>
      </c>
    </row>
    <row r="169" spans="1:14" ht="16">
      <c r="A169" s="11">
        <v>51798</v>
      </c>
      <c r="B169" s="11" t="s">
        <v>397</v>
      </c>
      <c r="C169" s="11" t="s">
        <v>775</v>
      </c>
      <c r="D169" s="11" t="str">
        <f>IFERROR(INDEX('Overzicht Mitz'!C:C,MATCH(Table159[[#This Row],[URA]],'Overzicht Mitz'!A:A,0)),"")</f>
        <v>Unicum</v>
      </c>
      <c r="E169" s="11" t="s">
        <v>155</v>
      </c>
      <c r="F169" s="11" t="s">
        <v>280</v>
      </c>
      <c r="G169" s="11" t="s">
        <v>265</v>
      </c>
      <c r="H169" s="11" t="s">
        <v>1648</v>
      </c>
      <c r="I169" s="11" t="s">
        <v>1649</v>
      </c>
      <c r="J169" s="9" t="s">
        <v>1943</v>
      </c>
      <c r="K169" s="11" t="s">
        <v>1944</v>
      </c>
      <c r="M169" s="11" t="b">
        <v>1</v>
      </c>
      <c r="N169" s="18">
        <f>IF(Table159[[#This Row],[Gecontroleerd door koepel]],IF(OR(Table159[[#This Row],[Naam WV nieuw]]&lt;&gt;"",Table159[[#This Row],[Mail WV nieuw]]&lt;&gt;""),1,0),0)</f>
        <v>1</v>
      </c>
    </row>
    <row r="170" spans="1:14">
      <c r="A170" s="11">
        <v>51822</v>
      </c>
      <c r="B170" s="11" t="s">
        <v>691</v>
      </c>
      <c r="C170" s="11" t="s">
        <v>775</v>
      </c>
      <c r="D170" s="11" t="str">
        <f>IFERROR(INDEX('Overzicht Mitz'!C:C,MATCH(Table159[[#This Row],[URA]],'Overzicht Mitz'!A:A,0)),"")</f>
        <v/>
      </c>
      <c r="E170" s="11" t="s">
        <v>776</v>
      </c>
      <c r="F170" s="11" t="s">
        <v>983</v>
      </c>
      <c r="G170" s="11" t="s">
        <v>17</v>
      </c>
      <c r="H170" s="11" t="s">
        <v>691</v>
      </c>
      <c r="I170" s="11" t="s">
        <v>1239</v>
      </c>
      <c r="N170" s="18">
        <f>IF(Table159[[#This Row],[Gecontroleerd door koepel]],IF(OR(Table159[[#This Row],[Naam WV nieuw]]&lt;&gt;"",Table159[[#This Row],[Mail WV nieuw]]&lt;&gt;""),1,0),0)</f>
        <v>0</v>
      </c>
    </row>
    <row r="171" spans="1:14">
      <c r="A171" s="11">
        <v>52222</v>
      </c>
      <c r="B171" s="11" t="s">
        <v>320</v>
      </c>
      <c r="C171" s="11" t="s">
        <v>775</v>
      </c>
      <c r="D171" s="11" t="str">
        <f>IFERROR(INDEX('Overzicht Mitz'!C:C,MATCH(Table159[[#This Row],[URA]],'Overzicht Mitz'!A:A,0)),"")</f>
        <v/>
      </c>
      <c r="E171" s="11" t="s">
        <v>155</v>
      </c>
      <c r="F171" s="11" t="s">
        <v>280</v>
      </c>
      <c r="G171" s="11" t="s">
        <v>265</v>
      </c>
      <c r="H171" s="11" t="s">
        <v>1608</v>
      </c>
      <c r="I171" s="11" t="s">
        <v>1609</v>
      </c>
      <c r="N171" s="18">
        <f>IF(Table159[[#This Row],[Gecontroleerd door koepel]],IF(OR(Table159[[#This Row],[Naam WV nieuw]]&lt;&gt;"",Table159[[#This Row],[Mail WV nieuw]]&lt;&gt;""),1,0),0)</f>
        <v>0</v>
      </c>
    </row>
    <row r="172" spans="1:14">
      <c r="A172" s="11">
        <v>52273</v>
      </c>
      <c r="B172" s="11" t="s">
        <v>684</v>
      </c>
      <c r="C172" s="11" t="s">
        <v>775</v>
      </c>
      <c r="D172" s="11" t="str">
        <f>IFERROR(INDEX('Overzicht Mitz'!C:C,MATCH(Table159[[#This Row],[URA]],'Overzicht Mitz'!A:A,0)),"")</f>
        <v/>
      </c>
      <c r="E172" s="11" t="s">
        <v>776</v>
      </c>
      <c r="F172" s="11" t="s">
        <v>983</v>
      </c>
      <c r="G172" s="11" t="s">
        <v>17</v>
      </c>
      <c r="H172" s="11" t="s">
        <v>1240</v>
      </c>
      <c r="I172" s="11" t="s">
        <v>1241</v>
      </c>
      <c r="N172" s="18">
        <f>IF(Table159[[#This Row],[Gecontroleerd door koepel]],IF(OR(Table159[[#This Row],[Naam WV nieuw]]&lt;&gt;"",Table159[[#This Row],[Mail WV nieuw]]&lt;&gt;""),1,0),0)</f>
        <v>0</v>
      </c>
    </row>
    <row r="173" spans="1:14">
      <c r="A173" s="11">
        <v>52296</v>
      </c>
      <c r="B173" s="11" t="s">
        <v>744</v>
      </c>
      <c r="C173" s="11" t="s">
        <v>775</v>
      </c>
      <c r="D173" s="11" t="str">
        <f>IFERROR(INDEX('Overzicht Mitz'!C:C,MATCH(Table159[[#This Row],[URA]],'Overzicht Mitz'!A:A,0)),"")</f>
        <v/>
      </c>
      <c r="E173" s="11" t="s">
        <v>52</v>
      </c>
      <c r="F173" s="11" t="s">
        <v>53</v>
      </c>
      <c r="G173" s="11" t="s">
        <v>17</v>
      </c>
      <c r="H173" s="11" t="s">
        <v>1242</v>
      </c>
      <c r="I173" s="11" t="s">
        <v>1243</v>
      </c>
      <c r="N173" s="18">
        <f>IF(Table159[[#This Row],[Gecontroleerd door koepel]],IF(OR(Table159[[#This Row],[Naam WV nieuw]]&lt;&gt;"",Table159[[#This Row],[Mail WV nieuw]]&lt;&gt;""),1,0),0)</f>
        <v>0</v>
      </c>
    </row>
    <row r="174" spans="1:14">
      <c r="A174" s="11">
        <v>52336</v>
      </c>
      <c r="B174" s="11" t="s">
        <v>414</v>
      </c>
      <c r="C174" s="11" t="s">
        <v>775</v>
      </c>
      <c r="D174" s="11" t="str">
        <f>IFERROR(INDEX('Overzicht Mitz'!C:C,MATCH(Table159[[#This Row],[URA]],'Overzicht Mitz'!A:A,0)),"")</f>
        <v/>
      </c>
      <c r="E174" s="11" t="s">
        <v>776</v>
      </c>
      <c r="F174" s="11" t="s">
        <v>929</v>
      </c>
      <c r="G174" s="11" t="s">
        <v>260</v>
      </c>
      <c r="H174" s="11" t="s">
        <v>1858</v>
      </c>
      <c r="I174" s="11" t="s">
        <v>1859</v>
      </c>
      <c r="N174" s="18">
        <f>IF(Table159[[#This Row],[Gecontroleerd door koepel]],IF(OR(Table159[[#This Row],[Naam WV nieuw]]&lt;&gt;"",Table159[[#This Row],[Mail WV nieuw]]&lt;&gt;""),1,0),0)</f>
        <v>0</v>
      </c>
    </row>
    <row r="175" spans="1:14">
      <c r="A175" s="11">
        <v>52336</v>
      </c>
      <c r="B175" s="11" t="s">
        <v>414</v>
      </c>
      <c r="C175" s="11" t="s">
        <v>775</v>
      </c>
      <c r="D175" s="11" t="str">
        <f>IFERROR(INDEX('Overzicht Mitz'!C:C,MATCH(Table159[[#This Row],[URA]],'Overzicht Mitz'!A:A,0)),"")</f>
        <v/>
      </c>
      <c r="E175" s="11" t="s">
        <v>776</v>
      </c>
      <c r="F175" s="11" t="s">
        <v>1883</v>
      </c>
      <c r="G175" s="11" t="s">
        <v>260</v>
      </c>
      <c r="H175" s="11" t="s">
        <v>1858</v>
      </c>
      <c r="I175" s="11" t="s">
        <v>1859</v>
      </c>
      <c r="N175" s="18">
        <f>IF(Table159[[#This Row],[Gecontroleerd door koepel]],IF(OR(Table159[[#This Row],[Naam WV nieuw]]&lt;&gt;"",Table159[[#This Row],[Mail WV nieuw]]&lt;&gt;""),1,0),0)</f>
        <v>0</v>
      </c>
    </row>
    <row r="176" spans="1:14">
      <c r="A176" s="11">
        <v>52373</v>
      </c>
      <c r="B176" s="11" t="s">
        <v>262</v>
      </c>
      <c r="C176" s="11" t="s">
        <v>775</v>
      </c>
      <c r="D176" s="11" t="str">
        <f>IFERROR(INDEX('Overzicht Mitz'!C:C,MATCH(Table159[[#This Row],[URA]],'Overzicht Mitz'!A:A,0)),"")</f>
        <v/>
      </c>
      <c r="E176" s="11" t="s">
        <v>776</v>
      </c>
      <c r="F176" s="11" t="s">
        <v>929</v>
      </c>
      <c r="G176" s="11" t="s">
        <v>260</v>
      </c>
      <c r="H176" s="11" t="s">
        <v>1854</v>
      </c>
      <c r="I176" s="11" t="s">
        <v>1855</v>
      </c>
      <c r="N176" s="18">
        <f>IF(Table159[[#This Row],[Gecontroleerd door koepel]],IF(OR(Table159[[#This Row],[Naam WV nieuw]]&lt;&gt;"",Table159[[#This Row],[Mail WV nieuw]]&lt;&gt;""),1,0),0)</f>
        <v>0</v>
      </c>
    </row>
    <row r="177" spans="1:14">
      <c r="A177" s="11">
        <v>52373</v>
      </c>
      <c r="B177" s="11" t="s">
        <v>262</v>
      </c>
      <c r="C177" s="11" t="s">
        <v>775</v>
      </c>
      <c r="D177" s="11" t="str">
        <f>IFERROR(INDEX('Overzicht Mitz'!C:C,MATCH(Table159[[#This Row],[URA]],'Overzicht Mitz'!A:A,0)),"")</f>
        <v/>
      </c>
      <c r="E177" s="11" t="s">
        <v>776</v>
      </c>
      <c r="F177" s="11" t="s">
        <v>1883</v>
      </c>
      <c r="G177" s="11" t="s">
        <v>260</v>
      </c>
      <c r="H177" s="11" t="s">
        <v>1854</v>
      </c>
      <c r="I177" s="11" t="s">
        <v>1855</v>
      </c>
      <c r="N177" s="18">
        <f>IF(Table159[[#This Row],[Gecontroleerd door koepel]],IF(OR(Table159[[#This Row],[Naam WV nieuw]]&lt;&gt;"",Table159[[#This Row],[Mail WV nieuw]]&lt;&gt;""),1,0),0)</f>
        <v>0</v>
      </c>
    </row>
    <row r="178" spans="1:14">
      <c r="A178" s="11">
        <v>52389</v>
      </c>
      <c r="B178" s="11" t="s">
        <v>412</v>
      </c>
      <c r="C178" s="11" t="s">
        <v>775</v>
      </c>
      <c r="D178" s="11" t="str">
        <f>IFERROR(INDEX('Overzicht Mitz'!C:C,MATCH(Table159[[#This Row],[URA]],'Overzicht Mitz'!A:A,0)),"")</f>
        <v/>
      </c>
      <c r="E178" s="11" t="s">
        <v>776</v>
      </c>
      <c r="F178" s="11" t="s">
        <v>929</v>
      </c>
      <c r="G178" s="11" t="s">
        <v>260</v>
      </c>
      <c r="H178" s="11" t="s">
        <v>1856</v>
      </c>
      <c r="I178" s="11" t="s">
        <v>1857</v>
      </c>
      <c r="N178" s="18">
        <f>IF(Table159[[#This Row],[Gecontroleerd door koepel]],IF(OR(Table159[[#This Row],[Naam WV nieuw]]&lt;&gt;"",Table159[[#This Row],[Mail WV nieuw]]&lt;&gt;""),1,0),0)</f>
        <v>0</v>
      </c>
    </row>
    <row r="179" spans="1:14">
      <c r="A179" s="11">
        <v>52389</v>
      </c>
      <c r="B179" s="11" t="s">
        <v>412</v>
      </c>
      <c r="C179" s="11" t="s">
        <v>775</v>
      </c>
      <c r="D179" s="11" t="str">
        <f>IFERROR(INDEX('Overzicht Mitz'!C:C,MATCH(Table159[[#This Row],[URA]],'Overzicht Mitz'!A:A,0)),"")</f>
        <v/>
      </c>
      <c r="E179" s="11" t="s">
        <v>776</v>
      </c>
      <c r="F179" s="11" t="s">
        <v>1883</v>
      </c>
      <c r="G179" s="11" t="s">
        <v>260</v>
      </c>
      <c r="H179" s="11" t="s">
        <v>1856</v>
      </c>
      <c r="I179" s="11" t="s">
        <v>1857</v>
      </c>
      <c r="N179" s="18">
        <f>IF(Table159[[#This Row],[Gecontroleerd door koepel]],IF(OR(Table159[[#This Row],[Naam WV nieuw]]&lt;&gt;"",Table159[[#This Row],[Mail WV nieuw]]&lt;&gt;""),1,0),0)</f>
        <v>0</v>
      </c>
    </row>
    <row r="180" spans="1:14">
      <c r="A180" s="11">
        <v>52413</v>
      </c>
      <c r="B180" s="11" t="s">
        <v>736</v>
      </c>
      <c r="C180" s="11" t="s">
        <v>775</v>
      </c>
      <c r="D180" s="11" t="str">
        <f>IFERROR(INDEX('Overzicht Mitz'!C:C,MATCH(Table159[[#This Row],[URA]],'Overzicht Mitz'!A:A,0)),"")</f>
        <v/>
      </c>
      <c r="E180" s="11" t="s">
        <v>52</v>
      </c>
      <c r="F180" s="11" t="s">
        <v>53</v>
      </c>
      <c r="G180" s="11" t="s">
        <v>17</v>
      </c>
      <c r="H180" s="11" t="s">
        <v>1244</v>
      </c>
      <c r="I180" s="11" t="s">
        <v>1245</v>
      </c>
      <c r="N180" s="18">
        <f>IF(Table159[[#This Row],[Gecontroleerd door koepel]],IF(OR(Table159[[#This Row],[Naam WV nieuw]]&lt;&gt;"",Table159[[#This Row],[Mail WV nieuw]]&lt;&gt;""),1,0),0)</f>
        <v>0</v>
      </c>
    </row>
    <row r="181" spans="1:14">
      <c r="A181" s="11">
        <v>52520</v>
      </c>
      <c r="B181" s="11" t="s">
        <v>544</v>
      </c>
      <c r="C181" s="11" t="s">
        <v>775</v>
      </c>
      <c r="D181" s="11" t="str">
        <f>IFERROR(INDEX('Overzicht Mitz'!C:C,MATCH(Table159[[#This Row],[URA]],'Overzicht Mitz'!A:A,0)),"")</f>
        <v/>
      </c>
      <c r="E181" s="11" t="s">
        <v>776</v>
      </c>
      <c r="F181" s="11" t="s">
        <v>777</v>
      </c>
      <c r="G181" s="11" t="s">
        <v>17</v>
      </c>
      <c r="H181" s="11" t="s">
        <v>800</v>
      </c>
      <c r="I181" s="11" t="s">
        <v>801</v>
      </c>
      <c r="N181" s="18">
        <f>IF(Table159[[#This Row],[Gecontroleerd door koepel]],IF(OR(Table159[[#This Row],[Naam WV nieuw]]&lt;&gt;"",Table159[[#This Row],[Mail WV nieuw]]&lt;&gt;""),1,0),0)</f>
        <v>0</v>
      </c>
    </row>
    <row r="182" spans="1:14">
      <c r="A182" s="11">
        <v>52803</v>
      </c>
      <c r="B182" s="11" t="s">
        <v>723</v>
      </c>
      <c r="C182" s="11" t="s">
        <v>775</v>
      </c>
      <c r="D182" s="11" t="str">
        <f>IFERROR(INDEX('Overzicht Mitz'!C:C,MATCH(Table159[[#This Row],[URA]],'Overzicht Mitz'!A:A,0)),"")</f>
        <v/>
      </c>
      <c r="E182" s="11" t="s">
        <v>52</v>
      </c>
      <c r="F182" s="11" t="s">
        <v>53</v>
      </c>
      <c r="G182" s="11" t="s">
        <v>17</v>
      </c>
      <c r="H182" s="11" t="s">
        <v>1246</v>
      </c>
      <c r="I182" s="11" t="s">
        <v>1902</v>
      </c>
      <c r="N182" s="18">
        <f>IF(Table159[[#This Row],[Gecontroleerd door koepel]],IF(OR(Table159[[#This Row],[Naam WV nieuw]]&lt;&gt;"",Table159[[#This Row],[Mail WV nieuw]]&lt;&gt;""),1,0),0)</f>
        <v>0</v>
      </c>
    </row>
    <row r="183" spans="1:14">
      <c r="A183" s="11">
        <v>52862</v>
      </c>
      <c r="B183" s="11" t="s">
        <v>740</v>
      </c>
      <c r="C183" s="11" t="s">
        <v>775</v>
      </c>
      <c r="D183" s="11" t="str">
        <f>IFERROR(INDEX('Overzicht Mitz'!C:C,MATCH(Table159[[#This Row],[URA]],'Overzicht Mitz'!A:A,0)),"")</f>
        <v/>
      </c>
      <c r="E183" s="11" t="s">
        <v>52</v>
      </c>
      <c r="F183" s="11" t="s">
        <v>53</v>
      </c>
      <c r="G183" s="11" t="s">
        <v>17</v>
      </c>
      <c r="H183" s="11" t="s">
        <v>1247</v>
      </c>
      <c r="I183" s="11" t="s">
        <v>1064</v>
      </c>
      <c r="N183" s="18">
        <f>IF(Table159[[#This Row],[Gecontroleerd door koepel]],IF(OR(Table159[[#This Row],[Naam WV nieuw]]&lt;&gt;"",Table159[[#This Row],[Mail WV nieuw]]&lt;&gt;""),1,0),0)</f>
        <v>0</v>
      </c>
    </row>
    <row r="184" spans="1:14">
      <c r="A184" s="11">
        <v>52868</v>
      </c>
      <c r="B184" s="11" t="s">
        <v>501</v>
      </c>
      <c r="C184" s="11" t="s">
        <v>775</v>
      </c>
      <c r="D184" s="11" t="str">
        <f>IFERROR(INDEX('Overzicht Mitz'!C:C,MATCH(Table159[[#This Row],[URA]],'Overzicht Mitz'!A:A,0)),"")</f>
        <v/>
      </c>
      <c r="E184" s="11" t="s">
        <v>42</v>
      </c>
      <c r="F184" s="11" t="s">
        <v>43</v>
      </c>
      <c r="G184" s="11" t="s">
        <v>17</v>
      </c>
      <c r="H184" s="11" t="s">
        <v>1549</v>
      </c>
      <c r="I184" s="11" t="s">
        <v>1550</v>
      </c>
      <c r="N184" s="18">
        <f>IF(Table159[[#This Row],[Gecontroleerd door koepel]],IF(OR(Table159[[#This Row],[Naam WV nieuw]]&lt;&gt;"",Table159[[#This Row],[Mail WV nieuw]]&lt;&gt;""),1,0),0)</f>
        <v>0</v>
      </c>
    </row>
    <row r="185" spans="1:14">
      <c r="A185" s="11">
        <v>52870</v>
      </c>
      <c r="B185" s="11" t="s">
        <v>500</v>
      </c>
      <c r="C185" s="11" t="s">
        <v>775</v>
      </c>
      <c r="D185" s="11" t="str">
        <f>IFERROR(INDEX('Overzicht Mitz'!C:C,MATCH(Table159[[#This Row],[URA]],'Overzicht Mitz'!A:A,0)),"")</f>
        <v/>
      </c>
      <c r="E185" s="11" t="s">
        <v>42</v>
      </c>
      <c r="F185" s="11" t="s">
        <v>43</v>
      </c>
      <c r="G185" s="11" t="s">
        <v>17</v>
      </c>
      <c r="H185" s="11" t="s">
        <v>1551</v>
      </c>
      <c r="I185" s="11" t="s">
        <v>1550</v>
      </c>
      <c r="N185" s="18">
        <f>IF(Table159[[#This Row],[Gecontroleerd door koepel]],IF(OR(Table159[[#This Row],[Naam WV nieuw]]&lt;&gt;"",Table159[[#This Row],[Mail WV nieuw]]&lt;&gt;""),1,0),0)</f>
        <v>0</v>
      </c>
    </row>
    <row r="186" spans="1:14">
      <c r="A186" s="11">
        <v>52871</v>
      </c>
      <c r="B186" s="11" t="s">
        <v>727</v>
      </c>
      <c r="C186" s="11" t="s">
        <v>775</v>
      </c>
      <c r="D186" s="11" t="str">
        <f>IFERROR(INDEX('Overzicht Mitz'!C:C,MATCH(Table159[[#This Row],[URA]],'Overzicht Mitz'!A:A,0)),"")</f>
        <v/>
      </c>
      <c r="E186" s="11" t="s">
        <v>52</v>
      </c>
      <c r="F186" s="11" t="s">
        <v>53</v>
      </c>
      <c r="G186" s="11" t="s">
        <v>17</v>
      </c>
      <c r="H186" s="11" t="s">
        <v>1248</v>
      </c>
      <c r="I186" s="11" t="s">
        <v>1249</v>
      </c>
      <c r="N186" s="18">
        <f>IF(Table159[[#This Row],[Gecontroleerd door koepel]],IF(OR(Table159[[#This Row],[Naam WV nieuw]]&lt;&gt;"",Table159[[#This Row],[Mail WV nieuw]]&lt;&gt;""),1,0),0)</f>
        <v>0</v>
      </c>
    </row>
    <row r="187" spans="1:14">
      <c r="A187" s="11">
        <v>52874</v>
      </c>
      <c r="B187" s="11" t="s">
        <v>503</v>
      </c>
      <c r="C187" s="11" t="s">
        <v>775</v>
      </c>
      <c r="D187" s="11" t="str">
        <f>IFERROR(INDEX('Overzicht Mitz'!C:C,MATCH(Table159[[#This Row],[URA]],'Overzicht Mitz'!A:A,0)),"")</f>
        <v/>
      </c>
      <c r="E187" s="11" t="s">
        <v>42</v>
      </c>
      <c r="F187" s="11" t="s">
        <v>43</v>
      </c>
      <c r="G187" s="11" t="s">
        <v>17</v>
      </c>
      <c r="H187" s="11" t="s">
        <v>1553</v>
      </c>
      <c r="I187" s="11" t="s">
        <v>1550</v>
      </c>
      <c r="N187" s="18">
        <f>IF(Table159[[#This Row],[Gecontroleerd door koepel]],IF(OR(Table159[[#This Row],[Naam WV nieuw]]&lt;&gt;"",Table159[[#This Row],[Mail WV nieuw]]&lt;&gt;""),1,0),0)</f>
        <v>0</v>
      </c>
    </row>
    <row r="188" spans="1:14">
      <c r="A188" s="11">
        <v>52878</v>
      </c>
      <c r="B188" s="11" t="s">
        <v>499</v>
      </c>
      <c r="C188" s="11" t="s">
        <v>775</v>
      </c>
      <c r="D188" s="11" t="str">
        <f>IFERROR(INDEX('Overzicht Mitz'!C:C,MATCH(Table159[[#This Row],[URA]],'Overzicht Mitz'!A:A,0)),"")</f>
        <v/>
      </c>
      <c r="E188" s="11" t="s">
        <v>42</v>
      </c>
      <c r="F188" s="11" t="s">
        <v>43</v>
      </c>
      <c r="G188" s="11" t="s">
        <v>17</v>
      </c>
      <c r="H188" s="11" t="s">
        <v>1554</v>
      </c>
      <c r="I188" s="11" t="s">
        <v>1550</v>
      </c>
      <c r="N188" s="18">
        <f>IF(Table159[[#This Row],[Gecontroleerd door koepel]],IF(OR(Table159[[#This Row],[Naam WV nieuw]]&lt;&gt;"",Table159[[#This Row],[Mail WV nieuw]]&lt;&gt;""),1,0),0)</f>
        <v>0</v>
      </c>
    </row>
    <row r="189" spans="1:14">
      <c r="A189" s="11">
        <v>52932</v>
      </c>
      <c r="B189" s="11" t="s">
        <v>711</v>
      </c>
      <c r="C189" s="11" t="s">
        <v>775</v>
      </c>
      <c r="D189" s="11" t="str">
        <f>IFERROR(INDEX('Overzicht Mitz'!C:C,MATCH(Table159[[#This Row],[URA]],'Overzicht Mitz'!A:A,0)),"")</f>
        <v/>
      </c>
      <c r="E189" s="11" t="s">
        <v>42</v>
      </c>
      <c r="F189" s="11" t="s">
        <v>43</v>
      </c>
      <c r="G189" s="11" t="s">
        <v>17</v>
      </c>
      <c r="H189" s="11" t="s">
        <v>1250</v>
      </c>
      <c r="I189" s="11" t="s">
        <v>1251</v>
      </c>
      <c r="N189" s="18">
        <f>IF(Table159[[#This Row],[Gecontroleerd door koepel]],IF(OR(Table159[[#This Row],[Naam WV nieuw]]&lt;&gt;"",Table159[[#This Row],[Mail WV nieuw]]&lt;&gt;""),1,0),0)</f>
        <v>0</v>
      </c>
    </row>
    <row r="190" spans="1:14">
      <c r="A190" s="11">
        <v>53029</v>
      </c>
      <c r="B190" s="11" t="s">
        <v>47</v>
      </c>
      <c r="C190" s="11" t="s">
        <v>775</v>
      </c>
      <c r="D190" s="11" t="str">
        <f>IFERROR(INDEX('Overzicht Mitz'!C:C,MATCH(Table159[[#This Row],[URA]],'Overzicht Mitz'!A:A,0)),"")</f>
        <v/>
      </c>
      <c r="E190" s="11" t="s">
        <v>26</v>
      </c>
      <c r="F190" s="11" t="s">
        <v>27</v>
      </c>
      <c r="G190" s="11" t="s">
        <v>17</v>
      </c>
      <c r="H190" s="11" t="s">
        <v>1196</v>
      </c>
      <c r="I190" s="11" t="s">
        <v>1197</v>
      </c>
      <c r="N190" s="18">
        <f>IF(Table159[[#This Row],[Gecontroleerd door koepel]],IF(OR(Table159[[#This Row],[Naam WV nieuw]]&lt;&gt;"",Table159[[#This Row],[Mail WV nieuw]]&lt;&gt;""),1,0),0)</f>
        <v>0</v>
      </c>
    </row>
    <row r="191" spans="1:14">
      <c r="A191" s="11">
        <v>53063</v>
      </c>
      <c r="B191" s="11" t="s">
        <v>706</v>
      </c>
      <c r="C191" s="11" t="s">
        <v>775</v>
      </c>
      <c r="D191" s="11" t="str">
        <f>IFERROR(INDEX('Overzicht Mitz'!C:C,MATCH(Table159[[#This Row],[URA]],'Overzicht Mitz'!A:A,0)),"")</f>
        <v/>
      </c>
      <c r="E191" s="11" t="s">
        <v>42</v>
      </c>
      <c r="F191" s="11" t="s">
        <v>43</v>
      </c>
      <c r="G191" s="11" t="s">
        <v>17</v>
      </c>
      <c r="H191" s="11" t="s">
        <v>1252</v>
      </c>
      <c r="I191" s="11" t="s">
        <v>1253</v>
      </c>
      <c r="N191" s="18">
        <f>IF(Table159[[#This Row],[Gecontroleerd door koepel]],IF(OR(Table159[[#This Row],[Naam WV nieuw]]&lt;&gt;"",Table159[[#This Row],[Mail WV nieuw]]&lt;&gt;""),1,0),0)</f>
        <v>0</v>
      </c>
    </row>
    <row r="192" spans="1:14">
      <c r="A192" s="11">
        <v>53069</v>
      </c>
      <c r="B192" s="11" t="s">
        <v>547</v>
      </c>
      <c r="C192" s="11" t="s">
        <v>775</v>
      </c>
      <c r="D192" s="11" t="str">
        <f>IFERROR(INDEX('Overzicht Mitz'!C:C,MATCH(Table159[[#This Row],[URA]],'Overzicht Mitz'!A:A,0)),"")</f>
        <v/>
      </c>
      <c r="E192" s="11" t="s">
        <v>776</v>
      </c>
      <c r="F192" s="11" t="s">
        <v>777</v>
      </c>
      <c r="G192" s="11" t="s">
        <v>17</v>
      </c>
      <c r="H192" s="11" t="s">
        <v>802</v>
      </c>
      <c r="I192" s="11" t="s">
        <v>803</v>
      </c>
      <c r="N192" s="18">
        <f>IF(Table159[[#This Row],[Gecontroleerd door koepel]],IF(OR(Table159[[#This Row],[Naam WV nieuw]]&lt;&gt;"",Table159[[#This Row],[Mail WV nieuw]]&lt;&gt;""),1,0),0)</f>
        <v>0</v>
      </c>
    </row>
    <row r="193" spans="1:14">
      <c r="A193" s="11">
        <v>53072</v>
      </c>
      <c r="B193" s="11" t="s">
        <v>730</v>
      </c>
      <c r="C193" s="11" t="s">
        <v>775</v>
      </c>
      <c r="D193" s="11" t="str">
        <f>IFERROR(INDEX('Overzicht Mitz'!C:C,MATCH(Table159[[#This Row],[URA]],'Overzicht Mitz'!A:A,0)),"")</f>
        <v/>
      </c>
      <c r="E193" s="11" t="s">
        <v>52</v>
      </c>
      <c r="F193" s="11" t="s">
        <v>53</v>
      </c>
      <c r="G193" s="11" t="s">
        <v>17</v>
      </c>
      <c r="H193" s="11" t="s">
        <v>1287</v>
      </c>
      <c r="I193" s="11" t="s">
        <v>1288</v>
      </c>
      <c r="N193" s="18">
        <f>IF(Table159[[#This Row],[Gecontroleerd door koepel]],IF(OR(Table159[[#This Row],[Naam WV nieuw]]&lt;&gt;"",Table159[[#This Row],[Mail WV nieuw]]&lt;&gt;""),1,0),0)</f>
        <v>0</v>
      </c>
    </row>
    <row r="194" spans="1:14">
      <c r="A194" s="11">
        <v>53210</v>
      </c>
      <c r="B194" s="11" t="s">
        <v>549</v>
      </c>
      <c r="C194" s="11" t="s">
        <v>775</v>
      </c>
      <c r="D194" s="11" t="str">
        <f>IFERROR(INDEX('Overzicht Mitz'!C:C,MATCH(Table159[[#This Row],[URA]],'Overzicht Mitz'!A:A,0)),"")</f>
        <v/>
      </c>
      <c r="E194" s="11" t="s">
        <v>776</v>
      </c>
      <c r="F194" s="11" t="s">
        <v>777</v>
      </c>
      <c r="G194" s="11" t="s">
        <v>17</v>
      </c>
      <c r="H194" s="11" t="s">
        <v>804</v>
      </c>
      <c r="I194" s="11" t="s">
        <v>805</v>
      </c>
      <c r="N194" s="18">
        <f>IF(Table159[[#This Row],[Gecontroleerd door koepel]],IF(OR(Table159[[#This Row],[Naam WV nieuw]]&lt;&gt;"",Table159[[#This Row],[Mail WV nieuw]]&lt;&gt;""),1,0),0)</f>
        <v>0</v>
      </c>
    </row>
    <row r="195" spans="1:14">
      <c r="A195" s="11">
        <v>53502</v>
      </c>
      <c r="B195" s="11" t="s">
        <v>62</v>
      </c>
      <c r="C195" s="11" t="s">
        <v>775</v>
      </c>
      <c r="D195" s="11" t="str">
        <f>IFERROR(INDEX('Overzicht Mitz'!C:C,MATCH(Table159[[#This Row],[URA]],'Overzicht Mitz'!A:A,0)),"")</f>
        <v/>
      </c>
      <c r="E195" s="11" t="s">
        <v>776</v>
      </c>
      <c r="F195" s="11" t="s">
        <v>929</v>
      </c>
      <c r="G195" s="11" t="s">
        <v>17</v>
      </c>
      <c r="H195" s="11" t="s">
        <v>1547</v>
      </c>
      <c r="I195" s="11" t="s">
        <v>1548</v>
      </c>
      <c r="N195" s="18">
        <f>IF(Table159[[#This Row],[Gecontroleerd door koepel]],IF(OR(Table159[[#This Row],[Naam WV nieuw]]&lt;&gt;"",Table159[[#This Row],[Mail WV nieuw]]&lt;&gt;""),1,0),0)</f>
        <v>0</v>
      </c>
    </row>
    <row r="196" spans="1:14">
      <c r="A196" s="11">
        <v>53842</v>
      </c>
      <c r="B196" s="11" t="s">
        <v>571</v>
      </c>
      <c r="C196" s="11" t="s">
        <v>775</v>
      </c>
      <c r="D196" s="11" t="str">
        <f>IFERROR(INDEX('Overzicht Mitz'!C:C,MATCH(Table159[[#This Row],[URA]],'Overzicht Mitz'!A:A,0)),"")</f>
        <v/>
      </c>
      <c r="E196" s="11" t="s">
        <v>52</v>
      </c>
      <c r="F196" s="11" t="s">
        <v>53</v>
      </c>
      <c r="G196" s="11" t="s">
        <v>17</v>
      </c>
      <c r="H196" s="11" t="s">
        <v>841</v>
      </c>
      <c r="I196" s="11" t="s">
        <v>842</v>
      </c>
      <c r="N196" s="18">
        <f>IF(Table159[[#This Row],[Gecontroleerd door koepel]],IF(OR(Table159[[#This Row],[Naam WV nieuw]]&lt;&gt;"",Table159[[#This Row],[Mail WV nieuw]]&lt;&gt;""),1,0),0)</f>
        <v>0</v>
      </c>
    </row>
    <row r="197" spans="1:14">
      <c r="A197" s="11">
        <v>54294</v>
      </c>
      <c r="B197" s="11" t="s">
        <v>524</v>
      </c>
      <c r="C197" s="11" t="s">
        <v>775</v>
      </c>
      <c r="D197" s="11" t="str">
        <f>IFERROR(INDEX('Overzicht Mitz'!C:C,MATCH(Table159[[#This Row],[URA]],'Overzicht Mitz'!A:A,0)),"")</f>
        <v/>
      </c>
      <c r="E197" s="11" t="s">
        <v>776</v>
      </c>
      <c r="F197" s="11" t="s">
        <v>777</v>
      </c>
      <c r="G197" s="11" t="s">
        <v>17</v>
      </c>
      <c r="H197" s="11" t="s">
        <v>844</v>
      </c>
      <c r="I197" s="11" t="s">
        <v>845</v>
      </c>
      <c r="N197" s="18">
        <f>IF(Table159[[#This Row],[Gecontroleerd door koepel]],IF(OR(Table159[[#This Row],[Naam WV nieuw]]&lt;&gt;"",Table159[[#This Row],[Mail WV nieuw]]&lt;&gt;""),1,0),0)</f>
        <v>0</v>
      </c>
    </row>
    <row r="198" spans="1:14">
      <c r="A198" s="11">
        <v>54585</v>
      </c>
      <c r="B198" s="11" t="s">
        <v>436</v>
      </c>
      <c r="C198" s="11" t="s">
        <v>775</v>
      </c>
      <c r="D198" s="11" t="str">
        <f>IFERROR(INDEX('Overzicht Mitz'!C:C,MATCH(Table159[[#This Row],[URA]],'Overzicht Mitz'!A:A,0)),"")</f>
        <v/>
      </c>
      <c r="E198" s="11" t="s">
        <v>776</v>
      </c>
      <c r="F198" s="11" t="s">
        <v>1883</v>
      </c>
      <c r="G198" s="11" t="s">
        <v>265</v>
      </c>
      <c r="H198" s="11" t="s">
        <v>1791</v>
      </c>
      <c r="I198" s="11" t="s">
        <v>1792</v>
      </c>
      <c r="N198" s="18">
        <f>IF(Table159[[#This Row],[Gecontroleerd door koepel]],IF(OR(Table159[[#This Row],[Naam WV nieuw]]&lt;&gt;"",Table159[[#This Row],[Mail WV nieuw]]&lt;&gt;""),1,0),0)</f>
        <v>0</v>
      </c>
    </row>
    <row r="199" spans="1:14">
      <c r="A199" s="11">
        <v>54603</v>
      </c>
      <c r="B199" s="11" t="s">
        <v>694</v>
      </c>
      <c r="C199" s="11" t="s">
        <v>775</v>
      </c>
      <c r="D199" s="11" t="str">
        <f>IFERROR(INDEX('Overzicht Mitz'!C:C,MATCH(Table159[[#This Row],[URA]],'Overzicht Mitz'!A:A,0)),"")</f>
        <v/>
      </c>
      <c r="E199" s="11" t="s">
        <v>776</v>
      </c>
      <c r="F199" s="11" t="s">
        <v>983</v>
      </c>
      <c r="G199" s="11" t="s">
        <v>17</v>
      </c>
      <c r="H199" s="11" t="s">
        <v>1289</v>
      </c>
      <c r="I199" s="11" t="s">
        <v>1290</v>
      </c>
      <c r="N199" s="18">
        <f>IF(Table159[[#This Row],[Gecontroleerd door koepel]],IF(OR(Table159[[#This Row],[Naam WV nieuw]]&lt;&gt;"",Table159[[#This Row],[Mail WV nieuw]]&lt;&gt;""),1,0),0)</f>
        <v>0</v>
      </c>
    </row>
    <row r="200" spans="1:14">
      <c r="A200" s="11">
        <v>55150</v>
      </c>
      <c r="B200" s="11" t="s">
        <v>45</v>
      </c>
      <c r="C200" s="11" t="s">
        <v>775</v>
      </c>
      <c r="D200" s="11" t="str">
        <f>IFERROR(INDEX('Overzicht Mitz'!C:C,MATCH(Table159[[#This Row],[URA]],'Overzicht Mitz'!A:A,0)),"")</f>
        <v/>
      </c>
      <c r="E200" s="11" t="s">
        <v>26</v>
      </c>
      <c r="F200" s="11" t="s">
        <v>27</v>
      </c>
      <c r="G200" s="11" t="s">
        <v>17</v>
      </c>
      <c r="H200" s="11" t="s">
        <v>1192</v>
      </c>
      <c r="I200" s="11" t="s">
        <v>1193</v>
      </c>
      <c r="N200" s="18">
        <f>IF(Table159[[#This Row],[Gecontroleerd door koepel]],IF(OR(Table159[[#This Row],[Naam WV nieuw]]&lt;&gt;"",Table159[[#This Row],[Mail WV nieuw]]&lt;&gt;""),1,0),0)</f>
        <v>0</v>
      </c>
    </row>
    <row r="201" spans="1:14">
      <c r="A201" s="11">
        <v>55387</v>
      </c>
      <c r="B201" s="11" t="s">
        <v>643</v>
      </c>
      <c r="C201" s="11" t="s">
        <v>775</v>
      </c>
      <c r="D201" s="11" t="str">
        <f>IFERROR(INDEX('Overzicht Mitz'!C:C,MATCH(Table159[[#This Row],[URA]],'Overzicht Mitz'!A:A,0)),"")</f>
        <v/>
      </c>
      <c r="E201" s="11" t="s">
        <v>776</v>
      </c>
      <c r="F201" s="11" t="s">
        <v>777</v>
      </c>
      <c r="G201" s="11" t="s">
        <v>17</v>
      </c>
      <c r="H201" s="11" t="s">
        <v>1092</v>
      </c>
      <c r="I201" s="11" t="s">
        <v>1093</v>
      </c>
      <c r="N201" s="18">
        <f>IF(Table159[[#This Row],[Gecontroleerd door koepel]],IF(OR(Table159[[#This Row],[Naam WV nieuw]]&lt;&gt;"",Table159[[#This Row],[Mail WV nieuw]]&lt;&gt;""),1,0),0)</f>
        <v>0</v>
      </c>
    </row>
    <row r="202" spans="1:14">
      <c r="A202" s="11">
        <v>55912</v>
      </c>
      <c r="B202" s="11" t="s">
        <v>679</v>
      </c>
      <c r="C202" s="11" t="s">
        <v>775</v>
      </c>
      <c r="D202" s="11" t="str">
        <f>IFERROR(INDEX('Overzicht Mitz'!C:C,MATCH(Table159[[#This Row],[URA]],'Overzicht Mitz'!A:A,0)),"")</f>
        <v/>
      </c>
      <c r="E202" s="11" t="s">
        <v>776</v>
      </c>
      <c r="F202" s="11" t="s">
        <v>983</v>
      </c>
      <c r="G202" s="11" t="s">
        <v>17</v>
      </c>
      <c r="H202" s="11" t="s">
        <v>679</v>
      </c>
      <c r="I202" s="11" t="s">
        <v>1254</v>
      </c>
      <c r="N202" s="18">
        <f>IF(Table159[[#This Row],[Gecontroleerd door koepel]],IF(OR(Table159[[#This Row],[Naam WV nieuw]]&lt;&gt;"",Table159[[#This Row],[Mail WV nieuw]]&lt;&gt;""),1,0),0)</f>
        <v>0</v>
      </c>
    </row>
    <row r="203" spans="1:14">
      <c r="A203" s="11">
        <v>56157</v>
      </c>
      <c r="B203" s="11" t="s">
        <v>533</v>
      </c>
      <c r="C203" s="11" t="s">
        <v>775</v>
      </c>
      <c r="D203" s="11" t="str">
        <f>IFERROR(INDEX('Overzicht Mitz'!C:C,MATCH(Table159[[#This Row],[URA]],'Overzicht Mitz'!A:A,0)),"")</f>
        <v/>
      </c>
      <c r="E203" s="11" t="s">
        <v>776</v>
      </c>
      <c r="F203" s="11" t="s">
        <v>777</v>
      </c>
      <c r="G203" s="11" t="s">
        <v>17</v>
      </c>
      <c r="H203" s="11" t="s">
        <v>806</v>
      </c>
      <c r="I203" s="11" t="s">
        <v>807</v>
      </c>
      <c r="N203" s="18">
        <f>IF(Table159[[#This Row],[Gecontroleerd door koepel]],IF(OR(Table159[[#This Row],[Naam WV nieuw]]&lt;&gt;"",Table159[[#This Row],[Mail WV nieuw]]&lt;&gt;""),1,0),0)</f>
        <v>0</v>
      </c>
    </row>
    <row r="204" spans="1:14">
      <c r="A204" s="11">
        <v>56439</v>
      </c>
      <c r="B204" s="11" t="s">
        <v>457</v>
      </c>
      <c r="C204" s="11" t="s">
        <v>775</v>
      </c>
      <c r="D204" s="11" t="str">
        <f>IFERROR(INDEX('Overzicht Mitz'!C:C,MATCH(Table159[[#This Row],[URA]],'Overzicht Mitz'!A:A,0)),"")</f>
        <v/>
      </c>
      <c r="E204" s="11" t="s">
        <v>52</v>
      </c>
      <c r="F204" s="11" t="s">
        <v>266</v>
      </c>
      <c r="G204" s="11" t="s">
        <v>265</v>
      </c>
      <c r="H204" s="11" t="s">
        <v>1629</v>
      </c>
      <c r="I204" s="11" t="s">
        <v>1630</v>
      </c>
      <c r="N204" s="18">
        <f>IF(Table159[[#This Row],[Gecontroleerd door koepel]],IF(OR(Table159[[#This Row],[Naam WV nieuw]]&lt;&gt;"",Table159[[#This Row],[Mail WV nieuw]]&lt;&gt;""),1,0),0)</f>
        <v>0</v>
      </c>
    </row>
    <row r="205" spans="1:14">
      <c r="A205" s="11">
        <v>57435</v>
      </c>
      <c r="B205" s="11" t="s">
        <v>647</v>
      </c>
      <c r="C205" s="11" t="s">
        <v>775</v>
      </c>
      <c r="D205" s="11" t="str">
        <f>IFERROR(INDEX('Overzicht Mitz'!C:C,MATCH(Table159[[#This Row],[URA]],'Overzicht Mitz'!A:A,0)),"")</f>
        <v/>
      </c>
      <c r="E205" s="11" t="s">
        <v>776</v>
      </c>
      <c r="F205" s="11" t="s">
        <v>777</v>
      </c>
      <c r="G205" s="11" t="s">
        <v>17</v>
      </c>
      <c r="H205" s="11" t="s">
        <v>1094</v>
      </c>
      <c r="I205" s="11" t="s">
        <v>1095</v>
      </c>
      <c r="N205" s="18">
        <f>IF(Table159[[#This Row],[Gecontroleerd door koepel]],IF(OR(Table159[[#This Row],[Naam WV nieuw]]&lt;&gt;"",Table159[[#This Row],[Mail WV nieuw]]&lt;&gt;""),1,0),0)</f>
        <v>0</v>
      </c>
    </row>
    <row r="206" spans="1:14">
      <c r="A206" s="11">
        <v>58178</v>
      </c>
      <c r="B206" s="11" t="s">
        <v>541</v>
      </c>
      <c r="C206" s="11" t="s">
        <v>775</v>
      </c>
      <c r="D206" s="11" t="str">
        <f>IFERROR(INDEX('Overzicht Mitz'!C:C,MATCH(Table159[[#This Row],[URA]],'Overzicht Mitz'!A:A,0)),"")</f>
        <v/>
      </c>
      <c r="E206" s="11" t="s">
        <v>776</v>
      </c>
      <c r="F206" s="11" t="s">
        <v>777</v>
      </c>
      <c r="G206" s="11" t="s">
        <v>17</v>
      </c>
      <c r="H206" s="11" t="s">
        <v>846</v>
      </c>
      <c r="I206" s="11" t="s">
        <v>847</v>
      </c>
      <c r="N206" s="18">
        <f>IF(Table159[[#This Row],[Gecontroleerd door koepel]],IF(OR(Table159[[#This Row],[Naam WV nieuw]]&lt;&gt;"",Table159[[#This Row],[Mail WV nieuw]]&lt;&gt;""),1,0),0)</f>
        <v>0</v>
      </c>
    </row>
    <row r="207" spans="1:14">
      <c r="A207" s="11">
        <v>58213</v>
      </c>
      <c r="B207" s="11" t="s">
        <v>655</v>
      </c>
      <c r="C207" s="11" t="s">
        <v>775</v>
      </c>
      <c r="D207" s="11" t="str">
        <f>IFERROR(INDEX('Overzicht Mitz'!C:C,MATCH(Table159[[#This Row],[URA]],'Overzicht Mitz'!A:A,0)),"")</f>
        <v/>
      </c>
      <c r="E207" s="11" t="s">
        <v>776</v>
      </c>
      <c r="F207" s="11" t="s">
        <v>777</v>
      </c>
      <c r="G207" s="11" t="s">
        <v>17</v>
      </c>
      <c r="H207" s="11" t="s">
        <v>1097</v>
      </c>
      <c r="I207" s="11" t="s">
        <v>1098</v>
      </c>
      <c r="N207" s="18">
        <f>IF(Table159[[#This Row],[Gecontroleerd door koepel]],IF(OR(Table159[[#This Row],[Naam WV nieuw]]&lt;&gt;"",Table159[[#This Row],[Mail WV nieuw]]&lt;&gt;""),1,0),0)</f>
        <v>0</v>
      </c>
    </row>
    <row r="208" spans="1:14">
      <c r="A208" s="11">
        <v>58392</v>
      </c>
      <c r="B208" s="11" t="s">
        <v>539</v>
      </c>
      <c r="C208" s="11" t="s">
        <v>775</v>
      </c>
      <c r="D208" s="11" t="str">
        <f>IFERROR(INDEX('Overzicht Mitz'!C:C,MATCH(Table159[[#This Row],[URA]],'Overzicht Mitz'!A:A,0)),"")</f>
        <v/>
      </c>
      <c r="E208" s="11" t="s">
        <v>776</v>
      </c>
      <c r="F208" s="11" t="s">
        <v>777</v>
      </c>
      <c r="G208" s="11" t="s">
        <v>17</v>
      </c>
      <c r="H208" s="11" t="s">
        <v>848</v>
      </c>
      <c r="I208" s="11" t="s">
        <v>849</v>
      </c>
      <c r="N208" s="18">
        <f>IF(Table159[[#This Row],[Gecontroleerd door koepel]],IF(OR(Table159[[#This Row],[Naam WV nieuw]]&lt;&gt;"",Table159[[#This Row],[Mail WV nieuw]]&lt;&gt;""),1,0),0)</f>
        <v>0</v>
      </c>
    </row>
    <row r="209" spans="1:14">
      <c r="A209" s="11">
        <v>58477</v>
      </c>
      <c r="B209" s="11" t="s">
        <v>731</v>
      </c>
      <c r="C209" s="11" t="s">
        <v>775</v>
      </c>
      <c r="D209" s="11" t="str">
        <f>IFERROR(INDEX('Overzicht Mitz'!C:C,MATCH(Table159[[#This Row],[URA]],'Overzicht Mitz'!A:A,0)),"")</f>
        <v/>
      </c>
      <c r="E209" s="11" t="s">
        <v>52</v>
      </c>
      <c r="F209" s="11" t="s">
        <v>53</v>
      </c>
      <c r="G209" s="11" t="s">
        <v>17</v>
      </c>
      <c r="H209" s="11" t="s">
        <v>1291</v>
      </c>
      <c r="I209" s="11" t="s">
        <v>1292</v>
      </c>
      <c r="N209" s="18">
        <f>IF(Table159[[#This Row],[Gecontroleerd door koepel]],IF(OR(Table159[[#This Row],[Naam WV nieuw]]&lt;&gt;"",Table159[[#This Row],[Mail WV nieuw]]&lt;&gt;""),1,0),0)</f>
        <v>0</v>
      </c>
    </row>
    <row r="210" spans="1:14">
      <c r="A210" s="11">
        <v>58533</v>
      </c>
      <c r="B210" s="11" t="s">
        <v>745</v>
      </c>
      <c r="C210" s="11" t="s">
        <v>775</v>
      </c>
      <c r="D210" s="11" t="str">
        <f>IFERROR(INDEX('Overzicht Mitz'!C:C,MATCH(Table159[[#This Row],[URA]],'Overzicht Mitz'!A:A,0)),"")</f>
        <v/>
      </c>
      <c r="E210" s="11" t="s">
        <v>52</v>
      </c>
      <c r="F210" s="11" t="s">
        <v>53</v>
      </c>
      <c r="G210" s="11" t="s">
        <v>17</v>
      </c>
      <c r="H210" s="11" t="s">
        <v>1255</v>
      </c>
      <c r="I210" s="11" t="s">
        <v>1256</v>
      </c>
      <c r="N210" s="18">
        <f>IF(Table159[[#This Row],[Gecontroleerd door koepel]],IF(OR(Table159[[#This Row],[Naam WV nieuw]]&lt;&gt;"",Table159[[#This Row],[Mail WV nieuw]]&lt;&gt;""),1,0),0)</f>
        <v>0</v>
      </c>
    </row>
    <row r="211" spans="1:14">
      <c r="A211" s="11">
        <v>58770</v>
      </c>
      <c r="B211" s="11" t="s">
        <v>560</v>
      </c>
      <c r="C211" s="11" t="s">
        <v>775</v>
      </c>
      <c r="D211" s="11" t="str">
        <f>IFERROR(INDEX('Overzicht Mitz'!C:C,MATCH(Table159[[#This Row],[URA]],'Overzicht Mitz'!A:A,0)),"")</f>
        <v/>
      </c>
      <c r="E211" s="11" t="s">
        <v>776</v>
      </c>
      <c r="F211" s="11" t="s">
        <v>777</v>
      </c>
      <c r="G211" s="11" t="s">
        <v>17</v>
      </c>
      <c r="H211" s="11" t="s">
        <v>808</v>
      </c>
      <c r="I211" s="11" t="s">
        <v>809</v>
      </c>
      <c r="N211" s="18">
        <f>IF(Table159[[#This Row],[Gecontroleerd door koepel]],IF(OR(Table159[[#This Row],[Naam WV nieuw]]&lt;&gt;"",Table159[[#This Row],[Mail WV nieuw]]&lt;&gt;""),1,0),0)</f>
        <v>0</v>
      </c>
    </row>
    <row r="212" spans="1:14">
      <c r="A212" s="11">
        <v>59107</v>
      </c>
      <c r="B212" s="11" t="s">
        <v>516</v>
      </c>
      <c r="C212" s="11" t="s">
        <v>775</v>
      </c>
      <c r="D212" s="11" t="str">
        <f>IFERROR(INDEX('Overzicht Mitz'!C:C,MATCH(Table159[[#This Row],[URA]],'Overzicht Mitz'!A:A,0)),"")</f>
        <v/>
      </c>
      <c r="E212" s="11" t="s">
        <v>776</v>
      </c>
      <c r="F212" s="11" t="s">
        <v>777</v>
      </c>
      <c r="G212" s="11" t="s">
        <v>17</v>
      </c>
      <c r="H212" s="11" t="s">
        <v>810</v>
      </c>
      <c r="I212" s="11" t="s">
        <v>811</v>
      </c>
      <c r="N212" s="18">
        <f>IF(Table159[[#This Row],[Gecontroleerd door koepel]],IF(OR(Table159[[#This Row],[Naam WV nieuw]]&lt;&gt;"",Table159[[#This Row],[Mail WV nieuw]]&lt;&gt;""),1,0),0)</f>
        <v>0</v>
      </c>
    </row>
    <row r="213" spans="1:14">
      <c r="A213" s="11">
        <v>59149</v>
      </c>
      <c r="B213" s="11" t="s">
        <v>513</v>
      </c>
      <c r="C213" s="11" t="s">
        <v>775</v>
      </c>
      <c r="D213" s="11" t="str">
        <f>IFERROR(INDEX('Overzicht Mitz'!C:C,MATCH(Table159[[#This Row],[URA]],'Overzicht Mitz'!A:A,0)),"")</f>
        <v/>
      </c>
      <c r="E213" s="11" t="s">
        <v>776</v>
      </c>
      <c r="F213" s="11" t="s">
        <v>777</v>
      </c>
      <c r="G213" s="11" t="s">
        <v>17</v>
      </c>
      <c r="H213" s="11" t="s">
        <v>812</v>
      </c>
      <c r="I213" s="11" t="s">
        <v>813</v>
      </c>
      <c r="N213" s="18">
        <f>IF(Table159[[#This Row],[Gecontroleerd door koepel]],IF(OR(Table159[[#This Row],[Naam WV nieuw]]&lt;&gt;"",Table159[[#This Row],[Mail WV nieuw]]&lt;&gt;""),1,0),0)</f>
        <v>0</v>
      </c>
    </row>
    <row r="214" spans="1:14">
      <c r="A214" s="11">
        <v>59256</v>
      </c>
      <c r="B214" s="11" t="s">
        <v>449</v>
      </c>
      <c r="C214" s="11" t="s">
        <v>775</v>
      </c>
      <c r="D214" s="11" t="str">
        <f>IFERROR(INDEX('Overzicht Mitz'!C:C,MATCH(Table159[[#This Row],[URA]],'Overzicht Mitz'!A:A,0)),"")</f>
        <v/>
      </c>
      <c r="E214" s="11" t="s">
        <v>52</v>
      </c>
      <c r="F214" s="11" t="s">
        <v>266</v>
      </c>
      <c r="G214" s="11" t="s">
        <v>265</v>
      </c>
      <c r="H214" s="11" t="s">
        <v>1633</v>
      </c>
      <c r="I214" s="11" t="s">
        <v>1634</v>
      </c>
      <c r="N214" s="18">
        <f>IF(Table159[[#This Row],[Gecontroleerd door koepel]],IF(OR(Table159[[#This Row],[Naam WV nieuw]]&lt;&gt;"",Table159[[#This Row],[Mail WV nieuw]]&lt;&gt;""),1,0),0)</f>
        <v>0</v>
      </c>
    </row>
    <row r="215" spans="1:14">
      <c r="A215" s="11">
        <v>59299</v>
      </c>
      <c r="B215" s="11" t="s">
        <v>376</v>
      </c>
      <c r="C215" s="11" t="s">
        <v>775</v>
      </c>
      <c r="D215" s="11" t="str">
        <f>IFERROR(INDEX('Overzicht Mitz'!C:C,MATCH(Table159[[#This Row],[URA]],'Overzicht Mitz'!A:A,0)),"")</f>
        <v>Unicum</v>
      </c>
      <c r="E215" s="11" t="s">
        <v>155</v>
      </c>
      <c r="F215" s="11" t="s">
        <v>280</v>
      </c>
      <c r="G215" s="11" t="s">
        <v>265</v>
      </c>
      <c r="H215" s="11" t="s">
        <v>1679</v>
      </c>
      <c r="I215" s="11" t="s">
        <v>1680</v>
      </c>
      <c r="M215" s="11" t="b">
        <v>1</v>
      </c>
      <c r="N215" s="18">
        <f>IF(Table159[[#This Row],[Gecontroleerd door koepel]],IF(OR(Table159[[#This Row],[Naam WV nieuw]]&lt;&gt;"",Table159[[#This Row],[Mail WV nieuw]]&lt;&gt;""),1,0),0)</f>
        <v>0</v>
      </c>
    </row>
    <row r="216" spans="1:14">
      <c r="A216" s="11">
        <v>59313</v>
      </c>
      <c r="B216" s="11" t="s">
        <v>305</v>
      </c>
      <c r="C216" s="11" t="s">
        <v>775</v>
      </c>
      <c r="D216" s="11" t="str">
        <f>IFERROR(INDEX('Overzicht Mitz'!C:C,MATCH(Table159[[#This Row],[URA]],'Overzicht Mitz'!A:A,0)),"")</f>
        <v/>
      </c>
      <c r="E216" s="11" t="s">
        <v>52</v>
      </c>
      <c r="F216" s="11" t="s">
        <v>266</v>
      </c>
      <c r="G216" s="11" t="s">
        <v>265</v>
      </c>
      <c r="H216" s="11" t="s">
        <v>1633</v>
      </c>
      <c r="I216" s="11" t="s">
        <v>1634</v>
      </c>
      <c r="N216" s="18">
        <f>IF(Table159[[#This Row],[Gecontroleerd door koepel]],IF(OR(Table159[[#This Row],[Naam WV nieuw]]&lt;&gt;"",Table159[[#This Row],[Mail WV nieuw]]&lt;&gt;""),1,0),0)</f>
        <v>0</v>
      </c>
    </row>
    <row r="217" spans="1:14">
      <c r="A217" s="11">
        <v>59362</v>
      </c>
      <c r="B217" s="11" t="s">
        <v>345</v>
      </c>
      <c r="C217" s="11" t="s">
        <v>775</v>
      </c>
      <c r="D217" s="11" t="str">
        <f>IFERROR(INDEX('Overzicht Mitz'!C:C,MATCH(Table159[[#This Row],[URA]],'Overzicht Mitz'!A:A,0)),"")</f>
        <v/>
      </c>
      <c r="E217" s="11" t="s">
        <v>52</v>
      </c>
      <c r="F217" s="11" t="s">
        <v>266</v>
      </c>
      <c r="G217" s="11" t="s">
        <v>265</v>
      </c>
      <c r="H217" s="11" t="s">
        <v>1633</v>
      </c>
      <c r="I217" s="11" t="s">
        <v>1634</v>
      </c>
      <c r="M217" s="11" t="b">
        <v>1</v>
      </c>
      <c r="N217" s="18">
        <f>IF(Table159[[#This Row],[Gecontroleerd door koepel]],IF(OR(Table159[[#This Row],[Naam WV nieuw]]&lt;&gt;"",Table159[[#This Row],[Mail WV nieuw]]&lt;&gt;""),1,0),0)</f>
        <v>0</v>
      </c>
    </row>
    <row r="218" spans="1:14">
      <c r="A218" s="11">
        <v>59372</v>
      </c>
      <c r="B218" s="11" t="s">
        <v>284</v>
      </c>
      <c r="C218" s="11" t="s">
        <v>775</v>
      </c>
      <c r="D218" s="11" t="str">
        <f>IFERROR(INDEX('Overzicht Mitz'!C:C,MATCH(Table159[[#This Row],[URA]],'Overzicht Mitz'!A:A,0)),"")</f>
        <v/>
      </c>
      <c r="E218" s="11" t="s">
        <v>52</v>
      </c>
      <c r="F218" s="11" t="s">
        <v>266</v>
      </c>
      <c r="G218" s="11" t="s">
        <v>265</v>
      </c>
      <c r="H218" s="11" t="s">
        <v>1633</v>
      </c>
      <c r="I218" s="11" t="s">
        <v>1634</v>
      </c>
      <c r="N218" s="18">
        <f>IF(Table159[[#This Row],[Gecontroleerd door koepel]],IF(OR(Table159[[#This Row],[Naam WV nieuw]]&lt;&gt;"",Table159[[#This Row],[Mail WV nieuw]]&lt;&gt;""),1,0),0)</f>
        <v>0</v>
      </c>
    </row>
    <row r="219" spans="1:14">
      <c r="A219" s="11">
        <v>59411</v>
      </c>
      <c r="B219" s="11" t="s">
        <v>693</v>
      </c>
      <c r="C219" s="11" t="s">
        <v>775</v>
      </c>
      <c r="D219" s="11" t="str">
        <f>IFERROR(INDEX('Overzicht Mitz'!C:C,MATCH(Table159[[#This Row],[URA]],'Overzicht Mitz'!A:A,0)),"")</f>
        <v/>
      </c>
      <c r="E219" s="11" t="s">
        <v>776</v>
      </c>
      <c r="F219" s="11" t="s">
        <v>983</v>
      </c>
      <c r="G219" s="11" t="s">
        <v>17</v>
      </c>
      <c r="H219" s="11" t="s">
        <v>1293</v>
      </c>
      <c r="I219" s="11" t="s">
        <v>1294</v>
      </c>
      <c r="N219" s="18">
        <f>IF(Table159[[#This Row],[Gecontroleerd door koepel]],IF(OR(Table159[[#This Row],[Naam WV nieuw]]&lt;&gt;"",Table159[[#This Row],[Mail WV nieuw]]&lt;&gt;""),1,0),0)</f>
        <v>0</v>
      </c>
    </row>
    <row r="220" spans="1:14">
      <c r="A220" s="11">
        <v>59426</v>
      </c>
      <c r="B220" s="11" t="s">
        <v>680</v>
      </c>
      <c r="C220" s="11" t="s">
        <v>775</v>
      </c>
      <c r="D220" s="11" t="str">
        <f>IFERROR(INDEX('Overzicht Mitz'!C:C,MATCH(Table159[[#This Row],[URA]],'Overzicht Mitz'!A:A,0)),"")</f>
        <v/>
      </c>
      <c r="E220" s="11" t="s">
        <v>776</v>
      </c>
      <c r="F220" s="11" t="s">
        <v>983</v>
      </c>
      <c r="G220" s="11" t="s">
        <v>17</v>
      </c>
      <c r="H220" s="11" t="s">
        <v>1257</v>
      </c>
      <c r="I220" s="11" t="s">
        <v>1258</v>
      </c>
      <c r="N220" s="18">
        <f>IF(Table159[[#This Row],[Gecontroleerd door koepel]],IF(OR(Table159[[#This Row],[Naam WV nieuw]]&lt;&gt;"",Table159[[#This Row],[Mail WV nieuw]]&lt;&gt;""),1,0),0)</f>
        <v>0</v>
      </c>
    </row>
    <row r="221" spans="1:14">
      <c r="A221" s="11">
        <v>59476</v>
      </c>
      <c r="B221" s="11" t="s">
        <v>464</v>
      </c>
      <c r="C221" s="11" t="s">
        <v>775</v>
      </c>
      <c r="D221" s="11" t="str">
        <f>IFERROR(INDEX('Overzicht Mitz'!C:C,MATCH(Table159[[#This Row],[URA]],'Overzicht Mitz'!A:A,0)),"")</f>
        <v/>
      </c>
      <c r="E221" s="11" t="s">
        <v>155</v>
      </c>
      <c r="F221" s="11" t="s">
        <v>280</v>
      </c>
      <c r="G221" s="11" t="s">
        <v>265</v>
      </c>
      <c r="H221" s="11" t="s">
        <v>1639</v>
      </c>
      <c r="I221" s="11" t="s">
        <v>1640</v>
      </c>
      <c r="N221" s="18">
        <f>IF(Table159[[#This Row],[Gecontroleerd door koepel]],IF(OR(Table159[[#This Row],[Naam WV nieuw]]&lt;&gt;"",Table159[[#This Row],[Mail WV nieuw]]&lt;&gt;""),1,0),0)</f>
        <v>0</v>
      </c>
    </row>
    <row r="222" spans="1:14">
      <c r="A222" s="11">
        <v>59522</v>
      </c>
      <c r="B222" s="11" t="s">
        <v>361</v>
      </c>
      <c r="C222" s="11" t="s">
        <v>775</v>
      </c>
      <c r="D222" s="11" t="str">
        <f>IFERROR(INDEX('Overzicht Mitz'!C:C,MATCH(Table159[[#This Row],[URA]],'Overzicht Mitz'!A:A,0)),"")</f>
        <v/>
      </c>
      <c r="E222" s="11" t="s">
        <v>155</v>
      </c>
      <c r="F222" s="11" t="s">
        <v>280</v>
      </c>
      <c r="G222" s="11" t="s">
        <v>265</v>
      </c>
      <c r="H222" s="11" t="s">
        <v>1631</v>
      </c>
      <c r="I222" s="11" t="s">
        <v>1632</v>
      </c>
      <c r="M222" s="11" t="b">
        <v>1</v>
      </c>
      <c r="N222" s="18">
        <f>IF(Table159[[#This Row],[Gecontroleerd door koepel]],IF(OR(Table159[[#This Row],[Naam WV nieuw]]&lt;&gt;"",Table159[[#This Row],[Mail WV nieuw]]&lt;&gt;""),1,0),0)</f>
        <v>0</v>
      </c>
    </row>
    <row r="223" spans="1:14">
      <c r="A223" s="11">
        <v>59811</v>
      </c>
      <c r="B223" s="11" t="s">
        <v>46</v>
      </c>
      <c r="C223" s="11" t="s">
        <v>775</v>
      </c>
      <c r="D223" s="11" t="str">
        <f>IFERROR(INDEX('Overzicht Mitz'!C:C,MATCH(Table159[[#This Row],[URA]],'Overzicht Mitz'!A:A,0)),"")</f>
        <v/>
      </c>
      <c r="E223" s="11" t="s">
        <v>26</v>
      </c>
      <c r="F223" s="11" t="s">
        <v>27</v>
      </c>
      <c r="G223" s="11" t="s">
        <v>17</v>
      </c>
      <c r="H223" s="11" t="s">
        <v>1194</v>
      </c>
      <c r="I223" s="11" t="s">
        <v>1195</v>
      </c>
      <c r="N223" s="18">
        <f>IF(Table159[[#This Row],[Gecontroleerd door koepel]],IF(OR(Table159[[#This Row],[Naam WV nieuw]]&lt;&gt;"",Table159[[#This Row],[Mail WV nieuw]]&lt;&gt;""),1,0),0)</f>
        <v>0</v>
      </c>
    </row>
    <row r="224" spans="1:14">
      <c r="A224" s="11">
        <v>60055</v>
      </c>
      <c r="B224" s="11" t="s">
        <v>642</v>
      </c>
      <c r="C224" s="11" t="s">
        <v>775</v>
      </c>
      <c r="D224" s="11" t="str">
        <f>IFERROR(INDEX('Overzicht Mitz'!C:C,MATCH(Table159[[#This Row],[URA]],'Overzicht Mitz'!A:A,0)),"")</f>
        <v/>
      </c>
      <c r="E224" s="11" t="s">
        <v>776</v>
      </c>
      <c r="F224" s="11" t="s">
        <v>777</v>
      </c>
      <c r="G224" s="11" t="s">
        <v>17</v>
      </c>
      <c r="H224" s="11" t="s">
        <v>1099</v>
      </c>
      <c r="I224" s="11" t="s">
        <v>1100</v>
      </c>
      <c r="N224" s="18">
        <f>IF(Table159[[#This Row],[Gecontroleerd door koepel]],IF(OR(Table159[[#This Row],[Naam WV nieuw]]&lt;&gt;"",Table159[[#This Row],[Mail WV nieuw]]&lt;&gt;""),1,0),0)</f>
        <v>0</v>
      </c>
    </row>
    <row r="225" spans="1:14">
      <c r="A225" s="11">
        <v>60116</v>
      </c>
      <c r="B225" s="11" t="s">
        <v>716</v>
      </c>
      <c r="C225" s="11" t="s">
        <v>775</v>
      </c>
      <c r="D225" s="11" t="str">
        <f>IFERROR(INDEX('Overzicht Mitz'!C:C,MATCH(Table159[[#This Row],[URA]],'Overzicht Mitz'!A:A,0)),"")</f>
        <v/>
      </c>
      <c r="E225" s="11" t="s">
        <v>52</v>
      </c>
      <c r="F225" s="11" t="s">
        <v>53</v>
      </c>
      <c r="G225" s="11" t="s">
        <v>17</v>
      </c>
      <c r="H225" s="11" t="s">
        <v>1295</v>
      </c>
      <c r="I225" s="11" t="s">
        <v>1296</v>
      </c>
      <c r="N225" s="18">
        <f>IF(Table159[[#This Row],[Gecontroleerd door koepel]],IF(OR(Table159[[#This Row],[Naam WV nieuw]]&lt;&gt;"",Table159[[#This Row],[Mail WV nieuw]]&lt;&gt;""),1,0),0)</f>
        <v>0</v>
      </c>
    </row>
    <row r="226" spans="1:14">
      <c r="A226" s="11">
        <v>60164</v>
      </c>
      <c r="B226" s="11" t="s">
        <v>712</v>
      </c>
      <c r="C226" s="11" t="s">
        <v>775</v>
      </c>
      <c r="D226" s="11" t="str">
        <f>IFERROR(INDEX('Overzicht Mitz'!C:C,MATCH(Table159[[#This Row],[URA]],'Overzicht Mitz'!A:A,0)),"")</f>
        <v/>
      </c>
      <c r="E226" s="11" t="s">
        <v>52</v>
      </c>
      <c r="F226" s="11" t="s">
        <v>53</v>
      </c>
      <c r="G226" s="11" t="s">
        <v>17</v>
      </c>
      <c r="H226" s="11" t="s">
        <v>1297</v>
      </c>
      <c r="I226" s="11" t="s">
        <v>1298</v>
      </c>
      <c r="N226" s="18">
        <f>IF(Table159[[#This Row],[Gecontroleerd door koepel]],IF(OR(Table159[[#This Row],[Naam WV nieuw]]&lt;&gt;"",Table159[[#This Row],[Mail WV nieuw]]&lt;&gt;""),1,0),0)</f>
        <v>0</v>
      </c>
    </row>
    <row r="227" spans="1:14">
      <c r="A227" s="11">
        <v>60355</v>
      </c>
      <c r="B227" s="11" t="s">
        <v>715</v>
      </c>
      <c r="C227" s="11" t="s">
        <v>775</v>
      </c>
      <c r="D227" s="11" t="str">
        <f>IFERROR(INDEX('Overzicht Mitz'!C:C,MATCH(Table159[[#This Row],[URA]],'Overzicht Mitz'!A:A,0)),"")</f>
        <v/>
      </c>
      <c r="E227" s="11" t="s">
        <v>52</v>
      </c>
      <c r="F227" s="11" t="s">
        <v>53</v>
      </c>
      <c r="G227" s="11" t="s">
        <v>17</v>
      </c>
      <c r="H227" s="11" t="s">
        <v>1299</v>
      </c>
      <c r="I227" s="11" t="s">
        <v>1300</v>
      </c>
      <c r="N227" s="18">
        <f>IF(Table159[[#This Row],[Gecontroleerd door koepel]],IF(OR(Table159[[#This Row],[Naam WV nieuw]]&lt;&gt;"",Table159[[#This Row],[Mail WV nieuw]]&lt;&gt;""),1,0),0)</f>
        <v>0</v>
      </c>
    </row>
    <row r="228" spans="1:14">
      <c r="A228" s="11">
        <v>60371</v>
      </c>
      <c r="B228" s="11" t="s">
        <v>714</v>
      </c>
      <c r="C228" s="11" t="s">
        <v>775</v>
      </c>
      <c r="D228" s="11" t="str">
        <f>IFERROR(INDEX('Overzicht Mitz'!C:C,MATCH(Table159[[#This Row],[URA]],'Overzicht Mitz'!A:A,0)),"")</f>
        <v/>
      </c>
      <c r="E228" s="11" t="s">
        <v>52</v>
      </c>
      <c r="F228" s="11" t="s">
        <v>53</v>
      </c>
      <c r="G228" s="11" t="s">
        <v>17</v>
      </c>
      <c r="H228" s="11" t="s">
        <v>1259</v>
      </c>
      <c r="I228" s="11" t="s">
        <v>1260</v>
      </c>
      <c r="N228" s="18">
        <f>IF(Table159[[#This Row],[Gecontroleerd door koepel]],IF(OR(Table159[[#This Row],[Naam WV nieuw]]&lt;&gt;"",Table159[[#This Row],[Mail WV nieuw]]&lt;&gt;""),1,0),0)</f>
        <v>0</v>
      </c>
    </row>
    <row r="229" spans="1:14" ht="16">
      <c r="A229" s="11">
        <v>60408</v>
      </c>
      <c r="B229" s="11" t="s">
        <v>400</v>
      </c>
      <c r="C229" s="11" t="s">
        <v>775</v>
      </c>
      <c r="D229" s="11" t="str">
        <f>IFERROR(INDEX('Overzicht Mitz'!C:C,MATCH(Table159[[#This Row],[URA]],'Overzicht Mitz'!A:A,0)),"")</f>
        <v>Unicum</v>
      </c>
      <c r="E229" s="11" t="s">
        <v>155</v>
      </c>
      <c r="F229" s="11" t="s">
        <v>280</v>
      </c>
      <c r="G229" s="11" t="s">
        <v>265</v>
      </c>
      <c r="H229" s="11" t="s">
        <v>1718</v>
      </c>
      <c r="I229" s="11" t="s">
        <v>1722</v>
      </c>
      <c r="J229" s="10" t="s">
        <v>1941</v>
      </c>
      <c r="M229" s="11" t="b">
        <v>1</v>
      </c>
      <c r="N229" s="18">
        <f>IF(Table159[[#This Row],[Gecontroleerd door koepel]],IF(OR(Table159[[#This Row],[Naam WV nieuw]]&lt;&gt;"",Table159[[#This Row],[Mail WV nieuw]]&lt;&gt;""),1,0),0)</f>
        <v>1</v>
      </c>
    </row>
    <row r="230" spans="1:14">
      <c r="A230" s="11">
        <v>60487</v>
      </c>
      <c r="B230" s="11" t="s">
        <v>411</v>
      </c>
      <c r="C230" s="11" t="s">
        <v>775</v>
      </c>
      <c r="D230" s="11" t="str">
        <f>IFERROR(INDEX('Overzicht Mitz'!C:C,MATCH(Table159[[#This Row],[URA]],'Overzicht Mitz'!A:A,0)),"")</f>
        <v/>
      </c>
      <c r="E230" s="11" t="s">
        <v>155</v>
      </c>
      <c r="F230" s="11" t="s">
        <v>280</v>
      </c>
      <c r="G230" s="11" t="s">
        <v>265</v>
      </c>
      <c r="H230" s="11" t="s">
        <v>1718</v>
      </c>
      <c r="I230" s="11" t="s">
        <v>1723</v>
      </c>
      <c r="K230" s="11" t="s">
        <v>1945</v>
      </c>
      <c r="M230" s="11" t="b">
        <v>1</v>
      </c>
      <c r="N230" s="18">
        <f>IF(Table159[[#This Row],[Gecontroleerd door koepel]],IF(OR(Table159[[#This Row],[Naam WV nieuw]]&lt;&gt;"",Table159[[#This Row],[Mail WV nieuw]]&lt;&gt;""),1,0),0)</f>
        <v>1</v>
      </c>
    </row>
    <row r="231" spans="1:14">
      <c r="A231" s="11">
        <v>60548</v>
      </c>
      <c r="B231" s="11" t="s">
        <v>686</v>
      </c>
      <c r="C231" s="11" t="s">
        <v>775</v>
      </c>
      <c r="D231" s="11" t="str">
        <f>IFERROR(INDEX('Overzicht Mitz'!C:C,MATCH(Table159[[#This Row],[URA]],'Overzicht Mitz'!A:A,0)),"")</f>
        <v/>
      </c>
      <c r="E231" s="11" t="s">
        <v>776</v>
      </c>
      <c r="F231" s="11" t="s">
        <v>983</v>
      </c>
      <c r="G231" s="11" t="s">
        <v>17</v>
      </c>
      <c r="H231" s="11" t="s">
        <v>1301</v>
      </c>
      <c r="I231" s="11" t="s">
        <v>1302</v>
      </c>
      <c r="N231" s="18">
        <f>IF(Table159[[#This Row],[Gecontroleerd door koepel]],IF(OR(Table159[[#This Row],[Naam WV nieuw]]&lt;&gt;"",Table159[[#This Row],[Mail WV nieuw]]&lt;&gt;""),1,0),0)</f>
        <v>0</v>
      </c>
    </row>
    <row r="232" spans="1:14">
      <c r="A232" s="11">
        <v>60725</v>
      </c>
      <c r="B232" s="11" t="s">
        <v>48</v>
      </c>
      <c r="C232" s="11" t="s">
        <v>775</v>
      </c>
      <c r="D232" s="11" t="str">
        <f>IFERROR(INDEX('Overzicht Mitz'!C:C,MATCH(Table159[[#This Row],[URA]],'Overzicht Mitz'!A:A,0)),"")</f>
        <v/>
      </c>
      <c r="E232" s="11" t="s">
        <v>26</v>
      </c>
      <c r="F232" s="11" t="s">
        <v>27</v>
      </c>
      <c r="G232" s="11" t="s">
        <v>17</v>
      </c>
      <c r="H232" s="11" t="s">
        <v>1198</v>
      </c>
      <c r="I232" s="11" t="s">
        <v>1199</v>
      </c>
      <c r="N232" s="18">
        <f>IF(Table159[[#This Row],[Gecontroleerd door koepel]],IF(OR(Table159[[#This Row],[Naam WV nieuw]]&lt;&gt;"",Table159[[#This Row],[Mail WV nieuw]]&lt;&gt;""),1,0),0)</f>
        <v>0</v>
      </c>
    </row>
    <row r="233" spans="1:14">
      <c r="A233" s="11">
        <v>60888</v>
      </c>
      <c r="B233" s="11" t="s">
        <v>323</v>
      </c>
      <c r="C233" s="11" t="s">
        <v>775</v>
      </c>
      <c r="D233" s="11" t="str">
        <f>IFERROR(INDEX('Overzicht Mitz'!C:C,MATCH(Table159[[#This Row],[URA]],'Overzicht Mitz'!A:A,0)),"")</f>
        <v/>
      </c>
      <c r="E233" s="11" t="s">
        <v>155</v>
      </c>
      <c r="F233" s="11" t="s">
        <v>280</v>
      </c>
      <c r="G233" s="11" t="s">
        <v>265</v>
      </c>
      <c r="H233" s="11" t="s">
        <v>1677</v>
      </c>
      <c r="I233" s="11" t="s">
        <v>1678</v>
      </c>
      <c r="N233" s="18">
        <f>IF(Table159[[#This Row],[Gecontroleerd door koepel]],IF(OR(Table159[[#This Row],[Naam WV nieuw]]&lt;&gt;"",Table159[[#This Row],[Mail WV nieuw]]&lt;&gt;""),1,0),0)</f>
        <v>0</v>
      </c>
    </row>
    <row r="234" spans="1:14">
      <c r="A234" s="11">
        <v>61030</v>
      </c>
      <c r="B234" s="11" t="s">
        <v>519</v>
      </c>
      <c r="C234" s="11" t="s">
        <v>775</v>
      </c>
      <c r="D234" s="11" t="str">
        <f>IFERROR(INDEX('Overzicht Mitz'!C:C,MATCH(Table159[[#This Row],[URA]],'Overzicht Mitz'!A:A,0)),"")</f>
        <v/>
      </c>
      <c r="E234" s="11" t="s">
        <v>776</v>
      </c>
      <c r="F234" s="11" t="s">
        <v>777</v>
      </c>
      <c r="G234" s="11" t="s">
        <v>17</v>
      </c>
      <c r="H234" s="11" t="s">
        <v>850</v>
      </c>
      <c r="I234" s="11" t="s">
        <v>851</v>
      </c>
      <c r="N234" s="18">
        <f>IF(Table159[[#This Row],[Gecontroleerd door koepel]],IF(OR(Table159[[#This Row],[Naam WV nieuw]]&lt;&gt;"",Table159[[#This Row],[Mail WV nieuw]]&lt;&gt;""),1,0),0)</f>
        <v>0</v>
      </c>
    </row>
    <row r="235" spans="1:14">
      <c r="A235" s="11">
        <v>61297</v>
      </c>
      <c r="B235" s="11" t="s">
        <v>311</v>
      </c>
      <c r="C235" s="11" t="s">
        <v>775</v>
      </c>
      <c r="D235" s="11" t="str">
        <f>IFERROR(INDEX('Overzicht Mitz'!C:C,MATCH(Table159[[#This Row],[URA]],'Overzicht Mitz'!A:A,0)),"")</f>
        <v>Unicum</v>
      </c>
      <c r="E235" s="11" t="s">
        <v>155</v>
      </c>
      <c r="F235" s="11" t="s">
        <v>280</v>
      </c>
      <c r="G235" s="11" t="s">
        <v>265</v>
      </c>
      <c r="H235" s="11" t="s">
        <v>1560</v>
      </c>
      <c r="I235" s="11" t="s">
        <v>1561</v>
      </c>
      <c r="N235" s="18">
        <f>IF(Table159[[#This Row],[Gecontroleerd door koepel]],IF(OR(Table159[[#This Row],[Naam WV nieuw]]&lt;&gt;"",Table159[[#This Row],[Mail WV nieuw]]&lt;&gt;""),1,0),0)</f>
        <v>0</v>
      </c>
    </row>
    <row r="236" spans="1:14">
      <c r="A236" s="11">
        <v>61431</v>
      </c>
      <c r="B236" s="11" t="s">
        <v>713</v>
      </c>
      <c r="C236" s="11" t="s">
        <v>775</v>
      </c>
      <c r="D236" s="11" t="str">
        <f>IFERROR(INDEX('Overzicht Mitz'!C:C,MATCH(Table159[[#This Row],[URA]],'Overzicht Mitz'!A:A,0)),"")</f>
        <v/>
      </c>
      <c r="E236" s="11" t="s">
        <v>52</v>
      </c>
      <c r="F236" s="11" t="s">
        <v>53</v>
      </c>
      <c r="G236" s="11" t="s">
        <v>17</v>
      </c>
      <c r="H236" s="11" t="s">
        <v>1261</v>
      </c>
      <c r="I236" s="11" t="s">
        <v>1262</v>
      </c>
      <c r="N236" s="18">
        <f>IF(Table159[[#This Row],[Gecontroleerd door koepel]],IF(OR(Table159[[#This Row],[Naam WV nieuw]]&lt;&gt;"",Table159[[#This Row],[Mail WV nieuw]]&lt;&gt;""),1,0),0)</f>
        <v>0</v>
      </c>
    </row>
    <row r="237" spans="1:14">
      <c r="A237" s="11">
        <v>61556</v>
      </c>
      <c r="B237" s="11" t="s">
        <v>717</v>
      </c>
      <c r="C237" s="11" t="s">
        <v>775</v>
      </c>
      <c r="D237" s="11" t="str">
        <f>IFERROR(INDEX('Overzicht Mitz'!C:C,MATCH(Table159[[#This Row],[URA]],'Overzicht Mitz'!A:A,0)),"")</f>
        <v/>
      </c>
      <c r="E237" s="11" t="s">
        <v>52</v>
      </c>
      <c r="F237" s="11" t="s">
        <v>53</v>
      </c>
      <c r="G237" s="11" t="s">
        <v>17</v>
      </c>
      <c r="H237" s="11" t="s">
        <v>1303</v>
      </c>
      <c r="I237" s="11" t="s">
        <v>1304</v>
      </c>
      <c r="N237" s="18">
        <f>IF(Table159[[#This Row],[Gecontroleerd door koepel]],IF(OR(Table159[[#This Row],[Naam WV nieuw]]&lt;&gt;"",Table159[[#This Row],[Mail WV nieuw]]&lt;&gt;""),1,0),0)</f>
        <v>0</v>
      </c>
    </row>
    <row r="238" spans="1:14">
      <c r="A238" s="11">
        <v>61882</v>
      </c>
      <c r="B238" s="11" t="s">
        <v>673</v>
      </c>
      <c r="C238" s="11" t="s">
        <v>775</v>
      </c>
      <c r="D238" s="11" t="str">
        <f>IFERROR(INDEX('Overzicht Mitz'!C:C,MATCH(Table159[[#This Row],[URA]],'Overzicht Mitz'!A:A,0)),"")</f>
        <v/>
      </c>
      <c r="E238" s="11" t="s">
        <v>776</v>
      </c>
      <c r="F238" s="11" t="s">
        <v>983</v>
      </c>
      <c r="G238" s="11" t="s">
        <v>17</v>
      </c>
      <c r="H238" s="11" t="s">
        <v>1305</v>
      </c>
      <c r="I238" s="11" t="s">
        <v>1306</v>
      </c>
      <c r="N238" s="18">
        <f>IF(Table159[[#This Row],[Gecontroleerd door koepel]],IF(OR(Table159[[#This Row],[Naam WV nieuw]]&lt;&gt;"",Table159[[#This Row],[Mail WV nieuw]]&lt;&gt;""),1,0),0)</f>
        <v>0</v>
      </c>
    </row>
    <row r="239" spans="1:14">
      <c r="A239" s="11">
        <v>61887</v>
      </c>
      <c r="B239" s="11" t="s">
        <v>548</v>
      </c>
      <c r="C239" s="11" t="s">
        <v>775</v>
      </c>
      <c r="D239" s="11" t="str">
        <f>IFERROR(INDEX('Overzicht Mitz'!C:C,MATCH(Table159[[#This Row],[URA]],'Overzicht Mitz'!A:A,0)),"")</f>
        <v/>
      </c>
      <c r="E239" s="11" t="s">
        <v>776</v>
      </c>
      <c r="F239" s="11" t="s">
        <v>777</v>
      </c>
      <c r="G239" s="11" t="s">
        <v>17</v>
      </c>
      <c r="H239" s="11" t="s">
        <v>814</v>
      </c>
      <c r="I239" s="11" t="s">
        <v>815</v>
      </c>
      <c r="N239" s="18">
        <f>IF(Table159[[#This Row],[Gecontroleerd door koepel]],IF(OR(Table159[[#This Row],[Naam WV nieuw]]&lt;&gt;"",Table159[[#This Row],[Mail WV nieuw]]&lt;&gt;""),1,0),0)</f>
        <v>0</v>
      </c>
    </row>
    <row r="240" spans="1:14">
      <c r="A240" s="11">
        <v>61902</v>
      </c>
      <c r="B240" s="11" t="s">
        <v>35</v>
      </c>
      <c r="C240" s="11" t="s">
        <v>775</v>
      </c>
      <c r="D240" s="11" t="str">
        <f>IFERROR(INDEX('Overzicht Mitz'!C:C,MATCH(Table159[[#This Row],[URA]],'Overzicht Mitz'!A:A,0)),"")</f>
        <v/>
      </c>
      <c r="E240" s="11" t="s">
        <v>26</v>
      </c>
      <c r="F240" s="11" t="s">
        <v>27</v>
      </c>
      <c r="G240" s="11" t="s">
        <v>17</v>
      </c>
      <c r="H240" s="11" t="s">
        <v>1180</v>
      </c>
      <c r="I240" s="11" t="s">
        <v>1181</v>
      </c>
      <c r="N240" s="18">
        <f>IF(Table159[[#This Row],[Gecontroleerd door koepel]],IF(OR(Table159[[#This Row],[Naam WV nieuw]]&lt;&gt;"",Table159[[#This Row],[Mail WV nieuw]]&lt;&gt;""),1,0),0)</f>
        <v>0</v>
      </c>
    </row>
    <row r="241" spans="1:14">
      <c r="A241" s="11">
        <v>61979</v>
      </c>
      <c r="B241" s="11" t="s">
        <v>31</v>
      </c>
      <c r="C241" s="11" t="s">
        <v>775</v>
      </c>
      <c r="D241" s="11" t="str">
        <f>IFERROR(INDEX('Overzicht Mitz'!C:C,MATCH(Table159[[#This Row],[URA]],'Overzicht Mitz'!A:A,0)),"")</f>
        <v/>
      </c>
      <c r="E241" s="11" t="s">
        <v>26</v>
      </c>
      <c r="F241" s="11" t="s">
        <v>27</v>
      </c>
      <c r="G241" s="11" t="s">
        <v>17</v>
      </c>
      <c r="H241" s="11" t="s">
        <v>1176</v>
      </c>
      <c r="I241" s="11" t="s">
        <v>1177</v>
      </c>
      <c r="N241" s="18">
        <f>IF(Table159[[#This Row],[Gecontroleerd door koepel]],IF(OR(Table159[[#This Row],[Naam WV nieuw]]&lt;&gt;"",Table159[[#This Row],[Mail WV nieuw]]&lt;&gt;""),1,0),0)</f>
        <v>0</v>
      </c>
    </row>
    <row r="242" spans="1:14">
      <c r="A242" s="11">
        <v>62104</v>
      </c>
      <c r="B242" s="11" t="s">
        <v>527</v>
      </c>
      <c r="C242" s="11" t="s">
        <v>775</v>
      </c>
      <c r="D242" s="11" t="str">
        <f>IFERROR(INDEX('Overzicht Mitz'!C:C,MATCH(Table159[[#This Row],[URA]],'Overzicht Mitz'!A:A,0)),"")</f>
        <v/>
      </c>
      <c r="E242" s="11" t="s">
        <v>776</v>
      </c>
      <c r="F242" s="11" t="s">
        <v>777</v>
      </c>
      <c r="G242" s="11" t="s">
        <v>17</v>
      </c>
      <c r="H242" s="11" t="s">
        <v>816</v>
      </c>
      <c r="I242" s="11" t="s">
        <v>817</v>
      </c>
      <c r="N242" s="18">
        <f>IF(Table159[[#This Row],[Gecontroleerd door koepel]],IF(OR(Table159[[#This Row],[Naam WV nieuw]]&lt;&gt;"",Table159[[#This Row],[Mail WV nieuw]]&lt;&gt;""),1,0),0)</f>
        <v>0</v>
      </c>
    </row>
    <row r="243" spans="1:14">
      <c r="A243" s="11">
        <v>62166</v>
      </c>
      <c r="B243" s="11" t="s">
        <v>29</v>
      </c>
      <c r="C243" s="11" t="s">
        <v>775</v>
      </c>
      <c r="D243" s="11" t="str">
        <f>IFERROR(INDEX('Overzicht Mitz'!C:C,MATCH(Table159[[#This Row],[URA]],'Overzicht Mitz'!A:A,0)),"")</f>
        <v/>
      </c>
      <c r="E243" s="11" t="s">
        <v>26</v>
      </c>
      <c r="F243" s="11" t="s">
        <v>27</v>
      </c>
      <c r="G243" s="11" t="s">
        <v>17</v>
      </c>
      <c r="H243" s="11" t="s">
        <v>1173</v>
      </c>
      <c r="I243" s="11" t="s">
        <v>1174</v>
      </c>
      <c r="N243" s="18">
        <f>IF(Table159[[#This Row],[Gecontroleerd door koepel]],IF(OR(Table159[[#This Row],[Naam WV nieuw]]&lt;&gt;"",Table159[[#This Row],[Mail WV nieuw]]&lt;&gt;""),1,0),0)</f>
        <v>0</v>
      </c>
    </row>
    <row r="244" spans="1:14">
      <c r="A244" s="11">
        <v>62179</v>
      </c>
      <c r="B244" s="11" t="s">
        <v>538</v>
      </c>
      <c r="C244" s="11" t="s">
        <v>775</v>
      </c>
      <c r="D244" s="11" t="str">
        <f>IFERROR(INDEX('Overzicht Mitz'!C:C,MATCH(Table159[[#This Row],[URA]],'Overzicht Mitz'!A:A,0)),"")</f>
        <v/>
      </c>
      <c r="E244" s="11" t="s">
        <v>776</v>
      </c>
      <c r="F244" s="11" t="s">
        <v>777</v>
      </c>
      <c r="G244" s="11" t="s">
        <v>17</v>
      </c>
      <c r="H244" s="11" t="s">
        <v>852</v>
      </c>
      <c r="I244" s="11" t="s">
        <v>853</v>
      </c>
      <c r="N244" s="18">
        <f>IF(Table159[[#This Row],[Gecontroleerd door koepel]],IF(OR(Table159[[#This Row],[Naam WV nieuw]]&lt;&gt;"",Table159[[#This Row],[Mail WV nieuw]]&lt;&gt;""),1,0),0)</f>
        <v>0</v>
      </c>
    </row>
    <row r="245" spans="1:14">
      <c r="A245" s="11">
        <v>62192</v>
      </c>
      <c r="B245" s="11" t="s">
        <v>528</v>
      </c>
      <c r="C245" s="11" t="s">
        <v>775</v>
      </c>
      <c r="D245" s="11" t="str">
        <f>IFERROR(INDEX('Overzicht Mitz'!C:C,MATCH(Table159[[#This Row],[URA]],'Overzicht Mitz'!A:A,0)),"")</f>
        <v/>
      </c>
      <c r="E245" s="11" t="s">
        <v>776</v>
      </c>
      <c r="F245" s="11" t="s">
        <v>777</v>
      </c>
      <c r="G245" s="11" t="s">
        <v>17</v>
      </c>
      <c r="H245" s="11" t="s">
        <v>854</v>
      </c>
      <c r="I245" s="11" t="s">
        <v>855</v>
      </c>
      <c r="N245" s="18">
        <f>IF(Table159[[#This Row],[Gecontroleerd door koepel]],IF(OR(Table159[[#This Row],[Naam WV nieuw]]&lt;&gt;"",Table159[[#This Row],[Mail WV nieuw]]&lt;&gt;""),1,0),0)</f>
        <v>0</v>
      </c>
    </row>
    <row r="246" spans="1:14">
      <c r="A246" s="11">
        <v>62624</v>
      </c>
      <c r="B246" s="11" t="s">
        <v>656</v>
      </c>
      <c r="C246" s="11" t="s">
        <v>775</v>
      </c>
      <c r="D246" s="11" t="str">
        <f>IFERROR(INDEX('Overzicht Mitz'!C:C,MATCH(Table159[[#This Row],[URA]],'Overzicht Mitz'!A:A,0)),"")</f>
        <v/>
      </c>
      <c r="E246" s="11" t="s">
        <v>776</v>
      </c>
      <c r="F246" s="11" t="s">
        <v>777</v>
      </c>
      <c r="G246" s="11" t="s">
        <v>17</v>
      </c>
      <c r="H246" s="11" t="s">
        <v>1101</v>
      </c>
      <c r="I246" s="11" t="s">
        <v>1102</v>
      </c>
      <c r="N246" s="18">
        <f>IF(Table159[[#This Row],[Gecontroleerd door koepel]],IF(OR(Table159[[#This Row],[Naam WV nieuw]]&lt;&gt;"",Table159[[#This Row],[Mail WV nieuw]]&lt;&gt;""),1,0),0)</f>
        <v>0</v>
      </c>
    </row>
    <row r="247" spans="1:14">
      <c r="A247" s="11">
        <v>62760</v>
      </c>
      <c r="B247" s="11" t="s">
        <v>721</v>
      </c>
      <c r="C247" s="11" t="s">
        <v>775</v>
      </c>
      <c r="D247" s="11" t="str">
        <f>IFERROR(INDEX('Overzicht Mitz'!C:C,MATCH(Table159[[#This Row],[URA]],'Overzicht Mitz'!A:A,0)),"")</f>
        <v/>
      </c>
      <c r="E247" s="11" t="s">
        <v>52</v>
      </c>
      <c r="F247" s="11" t="s">
        <v>53</v>
      </c>
      <c r="G247" s="11" t="s">
        <v>17</v>
      </c>
      <c r="H247" s="11" t="s">
        <v>1263</v>
      </c>
      <c r="I247" s="11" t="s">
        <v>1264</v>
      </c>
      <c r="N247" s="18">
        <f>IF(Table159[[#This Row],[Gecontroleerd door koepel]],IF(OR(Table159[[#This Row],[Naam WV nieuw]]&lt;&gt;"",Table159[[#This Row],[Mail WV nieuw]]&lt;&gt;""),1,0),0)</f>
        <v>0</v>
      </c>
    </row>
    <row r="248" spans="1:14">
      <c r="A248" s="11">
        <v>62960</v>
      </c>
      <c r="B248" s="11" t="s">
        <v>522</v>
      </c>
      <c r="C248" s="11" t="s">
        <v>775</v>
      </c>
      <c r="D248" s="11" t="str">
        <f>IFERROR(INDEX('Overzicht Mitz'!C:C,MATCH(Table159[[#This Row],[URA]],'Overzicht Mitz'!A:A,0)),"")</f>
        <v/>
      </c>
      <c r="E248" s="11" t="s">
        <v>776</v>
      </c>
      <c r="F248" s="11" t="s">
        <v>777</v>
      </c>
      <c r="G248" s="11" t="s">
        <v>17</v>
      </c>
      <c r="H248" s="11" t="s">
        <v>856</v>
      </c>
      <c r="I248" s="11" t="s">
        <v>857</v>
      </c>
      <c r="N248" s="18">
        <f>IF(Table159[[#This Row],[Gecontroleerd door koepel]],IF(OR(Table159[[#This Row],[Naam WV nieuw]]&lt;&gt;"",Table159[[#This Row],[Mail WV nieuw]]&lt;&gt;""),1,0),0)</f>
        <v>0</v>
      </c>
    </row>
    <row r="249" spans="1:14">
      <c r="A249" s="11">
        <v>63000</v>
      </c>
      <c r="B249" s="11" t="s">
        <v>669</v>
      </c>
      <c r="C249" s="11" t="s">
        <v>775</v>
      </c>
      <c r="D249" s="11" t="str">
        <f>IFERROR(INDEX('Overzicht Mitz'!C:C,MATCH(Table159[[#This Row],[URA]],'Overzicht Mitz'!A:A,0)),"")</f>
        <v/>
      </c>
      <c r="E249" s="11" t="s">
        <v>776</v>
      </c>
      <c r="F249" s="11" t="s">
        <v>983</v>
      </c>
      <c r="G249" s="11" t="s">
        <v>17</v>
      </c>
      <c r="H249" s="11" t="s">
        <v>1265</v>
      </c>
      <c r="I249" s="11" t="s">
        <v>1266</v>
      </c>
      <c r="N249" s="18">
        <f>IF(Table159[[#This Row],[Gecontroleerd door koepel]],IF(OR(Table159[[#This Row],[Naam WV nieuw]]&lt;&gt;"",Table159[[#This Row],[Mail WV nieuw]]&lt;&gt;""),1,0),0)</f>
        <v>0</v>
      </c>
    </row>
    <row r="250" spans="1:14">
      <c r="A250" s="11">
        <v>63116</v>
      </c>
      <c r="B250" s="11" t="s">
        <v>741</v>
      </c>
      <c r="C250" s="11" t="s">
        <v>775</v>
      </c>
      <c r="D250" s="11" t="str">
        <f>IFERROR(INDEX('Overzicht Mitz'!C:C,MATCH(Table159[[#This Row],[URA]],'Overzicht Mitz'!A:A,0)),"")</f>
        <v/>
      </c>
      <c r="E250" s="11" t="s">
        <v>52</v>
      </c>
      <c r="F250" s="11" t="s">
        <v>53</v>
      </c>
      <c r="G250" s="11" t="s">
        <v>17</v>
      </c>
      <c r="H250" s="11" t="s">
        <v>1307</v>
      </c>
      <c r="I250" s="11" t="s">
        <v>1308</v>
      </c>
      <c r="N250" s="18">
        <f>IF(Table159[[#This Row],[Gecontroleerd door koepel]],IF(OR(Table159[[#This Row],[Naam WV nieuw]]&lt;&gt;"",Table159[[#This Row],[Mail WV nieuw]]&lt;&gt;""),1,0),0)</f>
        <v>0</v>
      </c>
    </row>
    <row r="251" spans="1:14">
      <c r="A251" s="11">
        <v>63223</v>
      </c>
      <c r="B251" s="11" t="s">
        <v>536</v>
      </c>
      <c r="C251" s="11" t="s">
        <v>775</v>
      </c>
      <c r="D251" s="11" t="str">
        <f>IFERROR(INDEX('Overzicht Mitz'!C:C,MATCH(Table159[[#This Row],[URA]],'Overzicht Mitz'!A:A,0)),"")</f>
        <v/>
      </c>
      <c r="E251" s="11" t="s">
        <v>776</v>
      </c>
      <c r="F251" s="11" t="s">
        <v>777</v>
      </c>
      <c r="G251" s="11" t="s">
        <v>17</v>
      </c>
      <c r="H251" s="11" t="s">
        <v>818</v>
      </c>
      <c r="I251" s="11" t="s">
        <v>819</v>
      </c>
      <c r="N251" s="18">
        <f>IF(Table159[[#This Row],[Gecontroleerd door koepel]],IF(OR(Table159[[#This Row],[Naam WV nieuw]]&lt;&gt;"",Table159[[#This Row],[Mail WV nieuw]]&lt;&gt;""),1,0),0)</f>
        <v>0</v>
      </c>
    </row>
    <row r="252" spans="1:14">
      <c r="A252" s="11">
        <v>63683</v>
      </c>
      <c r="B252" s="11" t="s">
        <v>377</v>
      </c>
      <c r="C252" s="11" t="s">
        <v>775</v>
      </c>
      <c r="D252" s="11" t="str">
        <f>IFERROR(INDEX('Overzicht Mitz'!C:C,MATCH(Table159[[#This Row],[URA]],'Overzicht Mitz'!A:A,0)),"")</f>
        <v/>
      </c>
      <c r="E252" s="11" t="s">
        <v>309</v>
      </c>
      <c r="F252" s="11" t="s">
        <v>310</v>
      </c>
      <c r="G252" s="11" t="s">
        <v>265</v>
      </c>
      <c r="H252" s="11" t="s">
        <v>1675</v>
      </c>
      <c r="I252" s="11" t="s">
        <v>1676</v>
      </c>
      <c r="M252" s="11" t="b">
        <v>1</v>
      </c>
      <c r="N252" s="18">
        <f>IF(Table159[[#This Row],[Gecontroleerd door koepel]],IF(OR(Table159[[#This Row],[Naam WV nieuw]]&lt;&gt;"",Table159[[#This Row],[Mail WV nieuw]]&lt;&gt;""),1,0),0)</f>
        <v>0</v>
      </c>
    </row>
    <row r="253" spans="1:14">
      <c r="A253" s="11">
        <v>63699</v>
      </c>
      <c r="B253" s="11" t="s">
        <v>433</v>
      </c>
      <c r="C253" s="11" t="s">
        <v>775</v>
      </c>
      <c r="D253" s="11" t="str">
        <f>IFERROR(INDEX('Overzicht Mitz'!C:C,MATCH(Table159[[#This Row],[URA]],'Overzicht Mitz'!A:A,0)),"")</f>
        <v/>
      </c>
      <c r="E253" s="11" t="s">
        <v>155</v>
      </c>
      <c r="F253" s="11" t="s">
        <v>280</v>
      </c>
      <c r="G253" s="11" t="s">
        <v>265</v>
      </c>
      <c r="H253" s="11" t="s">
        <v>1736</v>
      </c>
      <c r="I253" s="11" t="s">
        <v>1737</v>
      </c>
      <c r="N253" s="18">
        <f>IF(Table159[[#This Row],[Gecontroleerd door koepel]],IF(OR(Table159[[#This Row],[Naam WV nieuw]]&lt;&gt;"",Table159[[#This Row],[Mail WV nieuw]]&lt;&gt;""),1,0),0)</f>
        <v>0</v>
      </c>
    </row>
    <row r="254" spans="1:14">
      <c r="A254" s="11">
        <v>64133</v>
      </c>
      <c r="B254" s="11" t="s">
        <v>675</v>
      </c>
      <c r="C254" s="11" t="s">
        <v>775</v>
      </c>
      <c r="D254" s="11" t="str">
        <f>IFERROR(INDEX('Overzicht Mitz'!C:C,MATCH(Table159[[#This Row],[URA]],'Overzicht Mitz'!A:A,0)),"")</f>
        <v/>
      </c>
      <c r="E254" s="11" t="s">
        <v>776</v>
      </c>
      <c r="F254" s="11" t="s">
        <v>983</v>
      </c>
      <c r="G254" s="11" t="s">
        <v>17</v>
      </c>
      <c r="H254" s="11" t="s">
        <v>1309</v>
      </c>
      <c r="I254" s="11" t="s">
        <v>1310</v>
      </c>
      <c r="N254" s="18">
        <f>IF(Table159[[#This Row],[Gecontroleerd door koepel]],IF(OR(Table159[[#This Row],[Naam WV nieuw]]&lt;&gt;"",Table159[[#This Row],[Mail WV nieuw]]&lt;&gt;""),1,0),0)</f>
        <v>0</v>
      </c>
    </row>
    <row r="255" spans="1:14">
      <c r="A255" s="11">
        <v>64272</v>
      </c>
      <c r="B255" s="11" t="s">
        <v>317</v>
      </c>
      <c r="C255" s="11" t="s">
        <v>775</v>
      </c>
      <c r="D255" s="11" t="str">
        <f>IFERROR(INDEX('Overzicht Mitz'!C:C,MATCH(Table159[[#This Row],[URA]],'Overzicht Mitz'!A:A,0)),"")</f>
        <v/>
      </c>
      <c r="E255" s="11" t="s">
        <v>155</v>
      </c>
      <c r="F255" s="11" t="s">
        <v>280</v>
      </c>
      <c r="G255" s="11" t="s">
        <v>265</v>
      </c>
      <c r="H255" s="11" t="s">
        <v>1724</v>
      </c>
      <c r="I255" s="11" t="s">
        <v>1725</v>
      </c>
      <c r="N255" s="18">
        <f>IF(Table159[[#This Row],[Gecontroleerd door koepel]],IF(OR(Table159[[#This Row],[Naam WV nieuw]]&lt;&gt;"",Table159[[#This Row],[Mail WV nieuw]]&lt;&gt;""),1,0),0)</f>
        <v>0</v>
      </c>
    </row>
    <row r="256" spans="1:14">
      <c r="A256" s="11">
        <v>64460</v>
      </c>
      <c r="B256" s="11" t="s">
        <v>456</v>
      </c>
      <c r="C256" s="11" t="s">
        <v>775</v>
      </c>
      <c r="D256" s="11" t="str">
        <f>IFERROR(INDEX('Overzicht Mitz'!C:C,MATCH(Table159[[#This Row],[URA]],'Overzicht Mitz'!A:A,0)),"")</f>
        <v/>
      </c>
      <c r="E256" s="11" t="s">
        <v>52</v>
      </c>
      <c r="F256" s="11" t="s">
        <v>266</v>
      </c>
      <c r="G256" s="11" t="s">
        <v>265</v>
      </c>
      <c r="H256" s="11" t="s">
        <v>1633</v>
      </c>
      <c r="I256" s="11" t="s">
        <v>1634</v>
      </c>
      <c r="N256" s="18">
        <f>IF(Table159[[#This Row],[Gecontroleerd door koepel]],IF(OR(Table159[[#This Row],[Naam WV nieuw]]&lt;&gt;"",Table159[[#This Row],[Mail WV nieuw]]&lt;&gt;""),1,0),0)</f>
        <v>0</v>
      </c>
    </row>
    <row r="257" spans="1:14">
      <c r="A257" s="11">
        <v>64610</v>
      </c>
      <c r="B257" s="11" t="s">
        <v>709</v>
      </c>
      <c r="C257" s="11" t="s">
        <v>775</v>
      </c>
      <c r="D257" s="11" t="str">
        <f>IFERROR(INDEX('Overzicht Mitz'!C:C,MATCH(Table159[[#This Row],[URA]],'Overzicht Mitz'!A:A,0)),"")</f>
        <v/>
      </c>
      <c r="E257" s="11" t="s">
        <v>42</v>
      </c>
      <c r="F257" s="11" t="s">
        <v>43</v>
      </c>
      <c r="G257" s="11" t="s">
        <v>17</v>
      </c>
      <c r="H257" s="11" t="s">
        <v>1267</v>
      </c>
      <c r="I257" s="11" t="s">
        <v>1268</v>
      </c>
      <c r="N257" s="18">
        <f>IF(Table159[[#This Row],[Gecontroleerd door koepel]],IF(OR(Table159[[#This Row],[Naam WV nieuw]]&lt;&gt;"",Table159[[#This Row],[Mail WV nieuw]]&lt;&gt;""),1,0),0)</f>
        <v>0</v>
      </c>
    </row>
    <row r="258" spans="1:14">
      <c r="A258" s="11">
        <v>64669</v>
      </c>
      <c r="B258" s="11" t="s">
        <v>523</v>
      </c>
      <c r="C258" s="11" t="s">
        <v>775</v>
      </c>
      <c r="D258" s="11" t="str">
        <f>IFERROR(INDEX('Overzicht Mitz'!C:C,MATCH(Table159[[#This Row],[URA]],'Overzicht Mitz'!A:A,0)),"")</f>
        <v/>
      </c>
      <c r="E258" s="11" t="s">
        <v>776</v>
      </c>
      <c r="F258" s="11" t="s">
        <v>777</v>
      </c>
      <c r="G258" s="11" t="s">
        <v>17</v>
      </c>
      <c r="H258" s="11" t="s">
        <v>820</v>
      </c>
      <c r="I258" s="11" t="s">
        <v>821</v>
      </c>
      <c r="N258" s="18">
        <f>IF(Table159[[#This Row],[Gecontroleerd door koepel]],IF(OR(Table159[[#This Row],[Naam WV nieuw]]&lt;&gt;"",Table159[[#This Row],[Mail WV nieuw]]&lt;&gt;""),1,0),0)</f>
        <v>0</v>
      </c>
    </row>
    <row r="259" spans="1:14">
      <c r="A259" s="11">
        <v>64876</v>
      </c>
      <c r="B259" s="11" t="s">
        <v>724</v>
      </c>
      <c r="C259" s="11" t="s">
        <v>775</v>
      </c>
      <c r="D259" s="11" t="str">
        <f>IFERROR(INDEX('Overzicht Mitz'!C:C,MATCH(Table159[[#This Row],[URA]],'Overzicht Mitz'!A:A,0)),"")</f>
        <v/>
      </c>
      <c r="E259" s="11" t="s">
        <v>52</v>
      </c>
      <c r="F259" s="11" t="s">
        <v>53</v>
      </c>
      <c r="G259" s="11" t="s">
        <v>17</v>
      </c>
      <c r="H259" s="11" t="s">
        <v>1269</v>
      </c>
      <c r="I259" s="11" t="s">
        <v>1270</v>
      </c>
      <c r="N259" s="18">
        <f>IF(Table159[[#This Row],[Gecontroleerd door koepel]],IF(OR(Table159[[#This Row],[Naam WV nieuw]]&lt;&gt;"",Table159[[#This Row],[Mail WV nieuw]]&lt;&gt;""),1,0),0)</f>
        <v>0</v>
      </c>
    </row>
    <row r="260" spans="1:14">
      <c r="A260" s="11">
        <v>65027</v>
      </c>
      <c r="B260" s="11" t="s">
        <v>579</v>
      </c>
      <c r="C260" s="11" t="s">
        <v>775</v>
      </c>
      <c r="D260" s="11" t="str">
        <f>IFERROR(INDEX('Overzicht Mitz'!C:C,MATCH(Table159[[#This Row],[URA]],'Overzicht Mitz'!A:A,0)),"")</f>
        <v/>
      </c>
      <c r="E260" s="11" t="s">
        <v>776</v>
      </c>
      <c r="F260" s="11" t="s">
        <v>777</v>
      </c>
      <c r="G260" s="11" t="s">
        <v>17</v>
      </c>
      <c r="H260" s="11" t="s">
        <v>858</v>
      </c>
      <c r="I260" s="11" t="s">
        <v>859</v>
      </c>
      <c r="N260" s="18">
        <f>IF(Table159[[#This Row],[Gecontroleerd door koepel]],IF(OR(Table159[[#This Row],[Naam WV nieuw]]&lt;&gt;"",Table159[[#This Row],[Mail WV nieuw]]&lt;&gt;""),1,0),0)</f>
        <v>0</v>
      </c>
    </row>
    <row r="261" spans="1:14">
      <c r="A261" s="11">
        <v>65255</v>
      </c>
      <c r="B261" s="11" t="s">
        <v>575</v>
      </c>
      <c r="C261" s="11" t="s">
        <v>775</v>
      </c>
      <c r="D261" s="11" t="str">
        <f>IFERROR(INDEX('Overzicht Mitz'!C:C,MATCH(Table159[[#This Row],[URA]],'Overzicht Mitz'!A:A,0)),"")</f>
        <v/>
      </c>
      <c r="E261" s="11" t="s">
        <v>52</v>
      </c>
      <c r="F261" s="11" t="s">
        <v>53</v>
      </c>
      <c r="G261" s="11" t="s">
        <v>17</v>
      </c>
      <c r="H261" s="11" t="s">
        <v>860</v>
      </c>
      <c r="I261" s="11" t="s">
        <v>861</v>
      </c>
      <c r="N261" s="18">
        <f>IF(Table159[[#This Row],[Gecontroleerd door koepel]],IF(OR(Table159[[#This Row],[Naam WV nieuw]]&lt;&gt;"",Table159[[#This Row],[Mail WV nieuw]]&lt;&gt;""),1,0),0)</f>
        <v>0</v>
      </c>
    </row>
    <row r="262" spans="1:14">
      <c r="A262" s="11">
        <v>66054</v>
      </c>
      <c r="B262" s="11" t="s">
        <v>696</v>
      </c>
      <c r="C262" s="11" t="s">
        <v>775</v>
      </c>
      <c r="D262" s="11" t="str">
        <f>IFERROR(INDEX('Overzicht Mitz'!C:C,MATCH(Table159[[#This Row],[URA]],'Overzicht Mitz'!A:A,0)),"")</f>
        <v/>
      </c>
      <c r="E262" s="11" t="s">
        <v>776</v>
      </c>
      <c r="F262" s="11" t="s">
        <v>983</v>
      </c>
      <c r="G262" s="11" t="s">
        <v>17</v>
      </c>
      <c r="H262" s="11" t="s">
        <v>1271</v>
      </c>
      <c r="I262" s="11" t="s">
        <v>1272</v>
      </c>
      <c r="N262" s="18">
        <f>IF(Table159[[#This Row],[Gecontroleerd door koepel]],IF(OR(Table159[[#This Row],[Naam WV nieuw]]&lt;&gt;"",Table159[[#This Row],[Mail WV nieuw]]&lt;&gt;""),1,0),0)</f>
        <v>0</v>
      </c>
    </row>
    <row r="263" spans="1:14">
      <c r="A263" s="11">
        <v>66067</v>
      </c>
      <c r="B263" s="11" t="s">
        <v>690</v>
      </c>
      <c r="C263" s="11" t="s">
        <v>775</v>
      </c>
      <c r="D263" s="11" t="str">
        <f>IFERROR(INDEX('Overzicht Mitz'!C:C,MATCH(Table159[[#This Row],[URA]],'Overzicht Mitz'!A:A,0)),"")</f>
        <v/>
      </c>
      <c r="E263" s="11" t="s">
        <v>776</v>
      </c>
      <c r="F263" s="11" t="s">
        <v>983</v>
      </c>
      <c r="G263" s="11" t="s">
        <v>17</v>
      </c>
      <c r="H263" s="11" t="s">
        <v>1311</v>
      </c>
      <c r="I263" s="11" t="s">
        <v>1312</v>
      </c>
      <c r="N263" s="18">
        <f>IF(Table159[[#This Row],[Gecontroleerd door koepel]],IF(OR(Table159[[#This Row],[Naam WV nieuw]]&lt;&gt;"",Table159[[#This Row],[Mail WV nieuw]]&lt;&gt;""),1,0),0)</f>
        <v>0</v>
      </c>
    </row>
    <row r="264" spans="1:14">
      <c r="A264" s="11">
        <v>66241</v>
      </c>
      <c r="B264" s="11" t="s">
        <v>520</v>
      </c>
      <c r="C264" s="11" t="s">
        <v>775</v>
      </c>
      <c r="D264" s="11" t="str">
        <f>IFERROR(INDEX('Overzicht Mitz'!C:C,MATCH(Table159[[#This Row],[URA]],'Overzicht Mitz'!A:A,0)),"")</f>
        <v/>
      </c>
      <c r="E264" s="11" t="s">
        <v>776</v>
      </c>
      <c r="F264" s="11" t="s">
        <v>777</v>
      </c>
      <c r="G264" s="11" t="s">
        <v>17</v>
      </c>
      <c r="H264" s="11" t="s">
        <v>824</v>
      </c>
      <c r="I264" s="11" t="s">
        <v>825</v>
      </c>
      <c r="N264" s="18">
        <f>IF(Table159[[#This Row],[Gecontroleerd door koepel]],IF(OR(Table159[[#This Row],[Naam WV nieuw]]&lt;&gt;"",Table159[[#This Row],[Mail WV nieuw]]&lt;&gt;""),1,0),0)</f>
        <v>0</v>
      </c>
    </row>
    <row r="265" spans="1:14">
      <c r="A265" s="11">
        <v>66277</v>
      </c>
      <c r="B265" s="11" t="s">
        <v>566</v>
      </c>
      <c r="C265" s="11" t="s">
        <v>775</v>
      </c>
      <c r="D265" s="11" t="str">
        <f>IFERROR(INDEX('Overzicht Mitz'!C:C,MATCH(Table159[[#This Row],[URA]],'Overzicht Mitz'!A:A,0)),"")</f>
        <v/>
      </c>
      <c r="E265" s="11" t="s">
        <v>776</v>
      </c>
      <c r="F265" s="11" t="s">
        <v>777</v>
      </c>
      <c r="G265" s="11" t="s">
        <v>17</v>
      </c>
      <c r="H265" s="11" t="s">
        <v>862</v>
      </c>
      <c r="I265" s="11" t="s">
        <v>863</v>
      </c>
      <c r="N265" s="18">
        <f>IF(Table159[[#This Row],[Gecontroleerd door koepel]],IF(OR(Table159[[#This Row],[Naam WV nieuw]]&lt;&gt;"",Table159[[#This Row],[Mail WV nieuw]]&lt;&gt;""),1,0),0)</f>
        <v>0</v>
      </c>
    </row>
    <row r="266" spans="1:14">
      <c r="A266" s="11">
        <v>66350</v>
      </c>
      <c r="B266" s="11" t="s">
        <v>529</v>
      </c>
      <c r="C266" s="11" t="s">
        <v>775</v>
      </c>
      <c r="D266" s="11" t="str">
        <f>IFERROR(INDEX('Overzicht Mitz'!C:C,MATCH(Table159[[#This Row],[URA]],'Overzicht Mitz'!A:A,0)),"")</f>
        <v/>
      </c>
      <c r="E266" s="11" t="s">
        <v>776</v>
      </c>
      <c r="F266" s="11" t="s">
        <v>777</v>
      </c>
      <c r="G266" s="11" t="s">
        <v>17</v>
      </c>
      <c r="H266" s="11" t="s">
        <v>826</v>
      </c>
      <c r="I266" s="11" t="s">
        <v>827</v>
      </c>
      <c r="N266" s="18">
        <f>IF(Table159[[#This Row],[Gecontroleerd door koepel]],IF(OR(Table159[[#This Row],[Naam WV nieuw]]&lt;&gt;"",Table159[[#This Row],[Mail WV nieuw]]&lt;&gt;""),1,0),0)</f>
        <v>0</v>
      </c>
    </row>
    <row r="267" spans="1:14">
      <c r="A267" s="11">
        <v>66359</v>
      </c>
      <c r="B267" s="11" t="s">
        <v>722</v>
      </c>
      <c r="C267" s="11" t="s">
        <v>775</v>
      </c>
      <c r="D267" s="11" t="str">
        <f>IFERROR(INDEX('Overzicht Mitz'!C:C,MATCH(Table159[[#This Row],[URA]],'Overzicht Mitz'!A:A,0)),"")</f>
        <v/>
      </c>
      <c r="E267" s="11" t="s">
        <v>52</v>
      </c>
      <c r="F267" s="11" t="s">
        <v>53</v>
      </c>
      <c r="G267" s="11" t="s">
        <v>17</v>
      </c>
      <c r="H267" s="11" t="s">
        <v>1313</v>
      </c>
      <c r="I267" s="11" t="s">
        <v>1314</v>
      </c>
      <c r="N267" s="18">
        <f>IF(Table159[[#This Row],[Gecontroleerd door koepel]],IF(OR(Table159[[#This Row],[Naam WV nieuw]]&lt;&gt;"",Table159[[#This Row],[Mail WV nieuw]]&lt;&gt;""),1,0),0)</f>
        <v>0</v>
      </c>
    </row>
    <row r="268" spans="1:14">
      <c r="A268" s="11">
        <v>66405</v>
      </c>
      <c r="B268" s="11" t="s">
        <v>550</v>
      </c>
      <c r="C268" s="11" t="s">
        <v>775</v>
      </c>
      <c r="D268" s="11" t="str">
        <f>IFERROR(INDEX('Overzicht Mitz'!C:C,MATCH(Table159[[#This Row],[URA]],'Overzicht Mitz'!A:A,0)),"")</f>
        <v/>
      </c>
      <c r="E268" s="11" t="s">
        <v>776</v>
      </c>
      <c r="F268" s="11" t="s">
        <v>777</v>
      </c>
      <c r="G268" s="11" t="s">
        <v>17</v>
      </c>
      <c r="H268" s="11" t="s">
        <v>864</v>
      </c>
      <c r="I268" s="11" t="s">
        <v>865</v>
      </c>
      <c r="N268" s="18">
        <f>IF(Table159[[#This Row],[Gecontroleerd door koepel]],IF(OR(Table159[[#This Row],[Naam WV nieuw]]&lt;&gt;"",Table159[[#This Row],[Mail WV nieuw]]&lt;&gt;""),1,0),0)</f>
        <v>0</v>
      </c>
    </row>
    <row r="269" spans="1:14">
      <c r="A269" s="11">
        <v>66427</v>
      </c>
      <c r="B269" s="11" t="s">
        <v>553</v>
      </c>
      <c r="C269" s="11" t="s">
        <v>775</v>
      </c>
      <c r="D269" s="11" t="str">
        <f>IFERROR(INDEX('Overzicht Mitz'!C:C,MATCH(Table159[[#This Row],[URA]],'Overzicht Mitz'!A:A,0)),"")</f>
        <v/>
      </c>
      <c r="E269" s="11" t="s">
        <v>776</v>
      </c>
      <c r="F269" s="11" t="s">
        <v>777</v>
      </c>
      <c r="G269" s="11" t="s">
        <v>17</v>
      </c>
      <c r="H269" s="11" t="s">
        <v>866</v>
      </c>
      <c r="I269" s="11" t="s">
        <v>867</v>
      </c>
      <c r="N269" s="18">
        <f>IF(Table159[[#This Row],[Gecontroleerd door koepel]],IF(OR(Table159[[#This Row],[Naam WV nieuw]]&lt;&gt;"",Table159[[#This Row],[Mail WV nieuw]]&lt;&gt;""),1,0),0)</f>
        <v>0</v>
      </c>
    </row>
    <row r="270" spans="1:14">
      <c r="A270" s="11">
        <v>66434</v>
      </c>
      <c r="B270" s="11" t="s">
        <v>649</v>
      </c>
      <c r="C270" s="11" t="s">
        <v>775</v>
      </c>
      <c r="D270" s="11" t="str">
        <f>IFERROR(INDEX('Overzicht Mitz'!C:C,MATCH(Table159[[#This Row],[URA]],'Overzicht Mitz'!A:A,0)),"")</f>
        <v/>
      </c>
      <c r="E270" s="11" t="s">
        <v>776</v>
      </c>
      <c r="F270" s="11" t="s">
        <v>777</v>
      </c>
      <c r="G270" s="11" t="s">
        <v>17</v>
      </c>
      <c r="H270" s="11" t="s">
        <v>1103</v>
      </c>
      <c r="I270" s="11" t="s">
        <v>1104</v>
      </c>
      <c r="N270" s="18">
        <f>IF(Table159[[#This Row],[Gecontroleerd door koepel]],IF(OR(Table159[[#This Row],[Naam WV nieuw]]&lt;&gt;"",Table159[[#This Row],[Mail WV nieuw]]&lt;&gt;""),1,0),0)</f>
        <v>0</v>
      </c>
    </row>
    <row r="271" spans="1:14">
      <c r="A271" s="11">
        <v>66444</v>
      </c>
      <c r="B271" s="11" t="s">
        <v>568</v>
      </c>
      <c r="C271" s="11" t="s">
        <v>775</v>
      </c>
      <c r="D271" s="11" t="str">
        <f>IFERROR(INDEX('Overzicht Mitz'!C:C,MATCH(Table159[[#This Row],[URA]],'Overzicht Mitz'!A:A,0)),"")</f>
        <v/>
      </c>
      <c r="E271" s="11" t="s">
        <v>52</v>
      </c>
      <c r="F271" s="11" t="s">
        <v>53</v>
      </c>
      <c r="G271" s="11" t="s">
        <v>17</v>
      </c>
      <c r="H271" s="11" t="s">
        <v>828</v>
      </c>
      <c r="I271" s="11" t="s">
        <v>829</v>
      </c>
      <c r="N271" s="18">
        <f>IF(Table159[[#This Row],[Gecontroleerd door koepel]],IF(OR(Table159[[#This Row],[Naam WV nieuw]]&lt;&gt;"",Table159[[#This Row],[Mail WV nieuw]]&lt;&gt;""),1,0),0)</f>
        <v>0</v>
      </c>
    </row>
    <row r="272" spans="1:14">
      <c r="A272" s="11">
        <v>66451</v>
      </c>
      <c r="B272" s="11" t="s">
        <v>641</v>
      </c>
      <c r="C272" s="11" t="s">
        <v>775</v>
      </c>
      <c r="D272" s="11" t="str">
        <f>IFERROR(INDEX('Overzicht Mitz'!C:C,MATCH(Table159[[#This Row],[URA]],'Overzicht Mitz'!A:A,0)),"")</f>
        <v/>
      </c>
      <c r="E272" s="11" t="s">
        <v>776</v>
      </c>
      <c r="F272" s="11" t="s">
        <v>777</v>
      </c>
      <c r="G272" s="11" t="s">
        <v>17</v>
      </c>
      <c r="H272" s="11" t="s">
        <v>1105</v>
      </c>
      <c r="I272" s="11" t="s">
        <v>1106</v>
      </c>
      <c r="N272" s="18">
        <f>IF(Table159[[#This Row],[Gecontroleerd door koepel]],IF(OR(Table159[[#This Row],[Naam WV nieuw]]&lt;&gt;"",Table159[[#This Row],[Mail WV nieuw]]&lt;&gt;""),1,0),0)</f>
        <v>0</v>
      </c>
    </row>
    <row r="273" spans="1:14">
      <c r="A273" s="11">
        <v>66473</v>
      </c>
      <c r="B273" s="11" t="s">
        <v>526</v>
      </c>
      <c r="C273" s="11" t="s">
        <v>775</v>
      </c>
      <c r="D273" s="11" t="str">
        <f>IFERROR(INDEX('Overzicht Mitz'!C:C,MATCH(Table159[[#This Row],[URA]],'Overzicht Mitz'!A:A,0)),"")</f>
        <v/>
      </c>
      <c r="E273" s="11" t="s">
        <v>776</v>
      </c>
      <c r="F273" s="11" t="s">
        <v>777</v>
      </c>
      <c r="G273" s="11" t="s">
        <v>17</v>
      </c>
      <c r="H273" s="11" t="s">
        <v>830</v>
      </c>
      <c r="I273" s="11" t="s">
        <v>831</v>
      </c>
      <c r="N273" s="18">
        <f>IF(Table159[[#This Row],[Gecontroleerd door koepel]],IF(OR(Table159[[#This Row],[Naam WV nieuw]]&lt;&gt;"",Table159[[#This Row],[Mail WV nieuw]]&lt;&gt;""),1,0),0)</f>
        <v>0</v>
      </c>
    </row>
    <row r="274" spans="1:14">
      <c r="A274" s="11">
        <v>66543</v>
      </c>
      <c r="B274" s="11" t="s">
        <v>546</v>
      </c>
      <c r="C274" s="11" t="s">
        <v>775</v>
      </c>
      <c r="D274" s="11" t="str">
        <f>IFERROR(INDEX('Overzicht Mitz'!C:C,MATCH(Table159[[#This Row],[URA]],'Overzicht Mitz'!A:A,0)),"")</f>
        <v/>
      </c>
      <c r="E274" s="11" t="s">
        <v>776</v>
      </c>
      <c r="F274" s="11" t="s">
        <v>777</v>
      </c>
      <c r="G274" s="11" t="s">
        <v>17</v>
      </c>
      <c r="H274" s="11" t="s">
        <v>868</v>
      </c>
      <c r="I274" s="11" t="s">
        <v>869</v>
      </c>
      <c r="N274" s="18">
        <f>IF(Table159[[#This Row],[Gecontroleerd door koepel]],IF(OR(Table159[[#This Row],[Naam WV nieuw]]&lt;&gt;"",Table159[[#This Row],[Mail WV nieuw]]&lt;&gt;""),1,0),0)</f>
        <v>0</v>
      </c>
    </row>
    <row r="275" spans="1:14">
      <c r="A275" s="11">
        <v>66597</v>
      </c>
      <c r="B275" s="11" t="s">
        <v>559</v>
      </c>
      <c r="C275" s="11" t="s">
        <v>775</v>
      </c>
      <c r="D275" s="11" t="str">
        <f>IFERROR(INDEX('Overzicht Mitz'!C:C,MATCH(Table159[[#This Row],[URA]],'Overzicht Mitz'!A:A,0)),"")</f>
        <v/>
      </c>
      <c r="E275" s="11" t="s">
        <v>776</v>
      </c>
      <c r="F275" s="11" t="s">
        <v>777</v>
      </c>
      <c r="G275" s="11" t="s">
        <v>17</v>
      </c>
      <c r="H275" s="11" t="s">
        <v>870</v>
      </c>
      <c r="I275" s="11" t="s">
        <v>871</v>
      </c>
      <c r="N275" s="18">
        <f>IF(Table159[[#This Row],[Gecontroleerd door koepel]],IF(OR(Table159[[#This Row],[Naam WV nieuw]]&lt;&gt;"",Table159[[#This Row],[Mail WV nieuw]]&lt;&gt;""),1,0),0)</f>
        <v>0</v>
      </c>
    </row>
    <row r="276" spans="1:14">
      <c r="A276" s="11">
        <v>66599</v>
      </c>
      <c r="B276" s="11" t="s">
        <v>21</v>
      </c>
      <c r="C276" s="11" t="s">
        <v>775</v>
      </c>
      <c r="D276" s="11" t="str">
        <f>IFERROR(INDEX('Overzicht Mitz'!C:C,MATCH(Table159[[#This Row],[URA]],'Overzicht Mitz'!A:A,0)),"")</f>
        <v/>
      </c>
      <c r="E276" s="11" t="s">
        <v>776</v>
      </c>
      <c r="F276" s="11" t="s">
        <v>777</v>
      </c>
      <c r="G276" s="11" t="s">
        <v>17</v>
      </c>
      <c r="H276" s="11" t="s">
        <v>1545</v>
      </c>
      <c r="I276" s="11" t="s">
        <v>1546</v>
      </c>
      <c r="N276" s="18">
        <f>IF(Table159[[#This Row],[Gecontroleerd door koepel]],IF(OR(Table159[[#This Row],[Naam WV nieuw]]&lt;&gt;"",Table159[[#This Row],[Mail WV nieuw]]&lt;&gt;""),1,0),0)</f>
        <v>0</v>
      </c>
    </row>
    <row r="277" spans="1:14">
      <c r="A277" s="11">
        <v>66631</v>
      </c>
      <c r="B277" s="11" t="s">
        <v>554</v>
      </c>
      <c r="C277" s="11" t="s">
        <v>775</v>
      </c>
      <c r="D277" s="11" t="str">
        <f>IFERROR(INDEX('Overzicht Mitz'!C:C,MATCH(Table159[[#This Row],[URA]],'Overzicht Mitz'!A:A,0)),"")</f>
        <v/>
      </c>
      <c r="E277" s="11" t="s">
        <v>776</v>
      </c>
      <c r="F277" s="11" t="s">
        <v>777</v>
      </c>
      <c r="G277" s="11" t="s">
        <v>17</v>
      </c>
      <c r="H277" s="11" t="s">
        <v>832</v>
      </c>
      <c r="I277" s="11" t="s">
        <v>827</v>
      </c>
      <c r="N277" s="18">
        <f>IF(Table159[[#This Row],[Gecontroleerd door koepel]],IF(OR(Table159[[#This Row],[Naam WV nieuw]]&lt;&gt;"",Table159[[#This Row],[Mail WV nieuw]]&lt;&gt;""),1,0),0)</f>
        <v>0</v>
      </c>
    </row>
    <row r="278" spans="1:14">
      <c r="A278" s="11">
        <v>66661</v>
      </c>
      <c r="B278" s="11" t="s">
        <v>565</v>
      </c>
      <c r="C278" s="11" t="s">
        <v>775</v>
      </c>
      <c r="D278" s="11" t="str">
        <f>IFERROR(INDEX('Overzicht Mitz'!C:C,MATCH(Table159[[#This Row],[URA]],'Overzicht Mitz'!A:A,0)),"")</f>
        <v/>
      </c>
      <c r="E278" s="11" t="s">
        <v>42</v>
      </c>
      <c r="F278" s="11" t="s">
        <v>43</v>
      </c>
      <c r="G278" s="11" t="s">
        <v>17</v>
      </c>
      <c r="H278" s="11" t="s">
        <v>873</v>
      </c>
      <c r="I278" s="11" t="s">
        <v>874</v>
      </c>
      <c r="N278" s="18">
        <f>IF(Table159[[#This Row],[Gecontroleerd door koepel]],IF(OR(Table159[[#This Row],[Naam WV nieuw]]&lt;&gt;"",Table159[[#This Row],[Mail WV nieuw]]&lt;&gt;""),1,0),0)</f>
        <v>0</v>
      </c>
    </row>
    <row r="279" spans="1:14">
      <c r="A279" s="11">
        <v>66685</v>
      </c>
      <c r="B279" s="11" t="s">
        <v>567</v>
      </c>
      <c r="C279" s="11" t="s">
        <v>775</v>
      </c>
      <c r="D279" s="11" t="str">
        <f>IFERROR(INDEX('Overzicht Mitz'!C:C,MATCH(Table159[[#This Row],[URA]],'Overzicht Mitz'!A:A,0)),"")</f>
        <v/>
      </c>
      <c r="E279" s="11" t="s">
        <v>776</v>
      </c>
      <c r="F279" s="11" t="s">
        <v>777</v>
      </c>
      <c r="G279" s="11" t="s">
        <v>17</v>
      </c>
      <c r="H279" s="11" t="s">
        <v>875</v>
      </c>
      <c r="I279" s="11" t="s">
        <v>876</v>
      </c>
      <c r="N279" s="18">
        <f>IF(Table159[[#This Row],[Gecontroleerd door koepel]],IF(OR(Table159[[#This Row],[Naam WV nieuw]]&lt;&gt;"",Table159[[#This Row],[Mail WV nieuw]]&lt;&gt;""),1,0),0)</f>
        <v>0</v>
      </c>
    </row>
    <row r="280" spans="1:14">
      <c r="A280" s="11">
        <v>66839</v>
      </c>
      <c r="B280" s="11" t="s">
        <v>540</v>
      </c>
      <c r="C280" s="11" t="s">
        <v>775</v>
      </c>
      <c r="D280" s="11" t="str">
        <f>IFERROR(INDEX('Overzicht Mitz'!C:C,MATCH(Table159[[#This Row],[URA]],'Overzicht Mitz'!A:A,0)),"")</f>
        <v/>
      </c>
      <c r="E280" s="11" t="s">
        <v>776</v>
      </c>
      <c r="F280" s="11" t="s">
        <v>777</v>
      </c>
      <c r="G280" s="11" t="s">
        <v>17</v>
      </c>
      <c r="H280" s="11" t="s">
        <v>877</v>
      </c>
      <c r="I280" s="11" t="s">
        <v>878</v>
      </c>
      <c r="N280" s="18">
        <f>IF(Table159[[#This Row],[Gecontroleerd door koepel]],IF(OR(Table159[[#This Row],[Naam WV nieuw]]&lt;&gt;"",Table159[[#This Row],[Mail WV nieuw]]&lt;&gt;""),1,0),0)</f>
        <v>0</v>
      </c>
    </row>
    <row r="281" spans="1:14">
      <c r="A281" s="11">
        <v>66863</v>
      </c>
      <c r="B281" s="11" t="s">
        <v>36</v>
      </c>
      <c r="C281" s="11" t="s">
        <v>775</v>
      </c>
      <c r="D281" s="11" t="str">
        <f>IFERROR(INDEX('Overzicht Mitz'!C:C,MATCH(Table159[[#This Row],[URA]],'Overzicht Mitz'!A:A,0)),"")</f>
        <v/>
      </c>
      <c r="E281" s="11" t="s">
        <v>26</v>
      </c>
      <c r="F281" s="11" t="s">
        <v>27</v>
      </c>
      <c r="G281" s="11" t="s">
        <v>17</v>
      </c>
      <c r="H281" s="11" t="s">
        <v>1182</v>
      </c>
      <c r="I281" s="11" t="s">
        <v>1183</v>
      </c>
      <c r="N281" s="18">
        <f>IF(Table159[[#This Row],[Gecontroleerd door koepel]],IF(OR(Table159[[#This Row],[Naam WV nieuw]]&lt;&gt;"",Table159[[#This Row],[Mail WV nieuw]]&lt;&gt;""),1,0),0)</f>
        <v>0</v>
      </c>
    </row>
    <row r="282" spans="1:14">
      <c r="A282" s="11">
        <v>66925</v>
      </c>
      <c r="B282" s="11" t="s">
        <v>551</v>
      </c>
      <c r="C282" s="11" t="s">
        <v>775</v>
      </c>
      <c r="D282" s="11" t="str">
        <f>IFERROR(INDEX('Overzicht Mitz'!C:C,MATCH(Table159[[#This Row],[URA]],'Overzicht Mitz'!A:A,0)),"")</f>
        <v/>
      </c>
      <c r="E282" s="11" t="s">
        <v>776</v>
      </c>
      <c r="F282" s="11" t="s">
        <v>777</v>
      </c>
      <c r="G282" s="11" t="s">
        <v>17</v>
      </c>
      <c r="H282" s="11" t="s">
        <v>833</v>
      </c>
      <c r="I282" s="11" t="s">
        <v>834</v>
      </c>
      <c r="N282" s="18">
        <f>IF(Table159[[#This Row],[Gecontroleerd door koepel]],IF(OR(Table159[[#This Row],[Naam WV nieuw]]&lt;&gt;"",Table159[[#This Row],[Mail WV nieuw]]&lt;&gt;""),1,0),0)</f>
        <v>0</v>
      </c>
    </row>
    <row r="283" spans="1:14">
      <c r="A283" s="11">
        <v>67066</v>
      </c>
      <c r="B283" s="11" t="s">
        <v>557</v>
      </c>
      <c r="C283" s="11" t="s">
        <v>775</v>
      </c>
      <c r="D283" s="11" t="str">
        <f>IFERROR(INDEX('Overzicht Mitz'!C:C,MATCH(Table159[[#This Row],[URA]],'Overzicht Mitz'!A:A,0)),"")</f>
        <v/>
      </c>
      <c r="E283" s="11" t="s">
        <v>776</v>
      </c>
      <c r="F283" s="11" t="s">
        <v>777</v>
      </c>
      <c r="G283" s="11" t="s">
        <v>17</v>
      </c>
      <c r="H283" s="11" t="s">
        <v>879</v>
      </c>
      <c r="I283" s="11" t="s">
        <v>880</v>
      </c>
      <c r="N283" s="18">
        <f>IF(Table159[[#This Row],[Gecontroleerd door koepel]],IF(OR(Table159[[#This Row],[Naam WV nieuw]]&lt;&gt;"",Table159[[#This Row],[Mail WV nieuw]]&lt;&gt;""),1,0),0)</f>
        <v>0</v>
      </c>
    </row>
    <row r="284" spans="1:14">
      <c r="A284" s="11">
        <v>67212</v>
      </c>
      <c r="B284" s="11" t="s">
        <v>682</v>
      </c>
      <c r="C284" s="11" t="s">
        <v>775</v>
      </c>
      <c r="D284" s="11" t="str">
        <f>IFERROR(INDEX('Overzicht Mitz'!C:C,MATCH(Table159[[#This Row],[URA]],'Overzicht Mitz'!A:A,0)),"")</f>
        <v/>
      </c>
      <c r="E284" s="11" t="s">
        <v>776</v>
      </c>
      <c r="F284" s="11" t="s">
        <v>983</v>
      </c>
      <c r="G284" s="11" t="s">
        <v>17</v>
      </c>
      <c r="H284" s="11" t="s">
        <v>1273</v>
      </c>
      <c r="I284" s="11" t="s">
        <v>1274</v>
      </c>
      <c r="N284" s="18">
        <f>IF(Table159[[#This Row],[Gecontroleerd door koepel]],IF(OR(Table159[[#This Row],[Naam WV nieuw]]&lt;&gt;"",Table159[[#This Row],[Mail WV nieuw]]&lt;&gt;""),1,0),0)</f>
        <v>0</v>
      </c>
    </row>
    <row r="285" spans="1:14">
      <c r="A285" s="11">
        <v>67289</v>
      </c>
      <c r="B285" s="11" t="s">
        <v>726</v>
      </c>
      <c r="C285" s="11" t="s">
        <v>775</v>
      </c>
      <c r="D285" s="11" t="str">
        <f>IFERROR(INDEX('Overzicht Mitz'!C:C,MATCH(Table159[[#This Row],[URA]],'Overzicht Mitz'!A:A,0)),"")</f>
        <v/>
      </c>
      <c r="E285" s="11" t="s">
        <v>52</v>
      </c>
      <c r="F285" s="11" t="s">
        <v>53</v>
      </c>
      <c r="G285" s="11" t="s">
        <v>17</v>
      </c>
      <c r="H285" s="11" t="s">
        <v>1315</v>
      </c>
      <c r="I285" s="11" t="s">
        <v>1316</v>
      </c>
      <c r="N285" s="18">
        <f>IF(Table159[[#This Row],[Gecontroleerd door koepel]],IF(OR(Table159[[#This Row],[Naam WV nieuw]]&lt;&gt;"",Table159[[#This Row],[Mail WV nieuw]]&lt;&gt;""),1,0),0)</f>
        <v>0</v>
      </c>
    </row>
    <row r="286" spans="1:14">
      <c r="A286" s="11">
        <v>67521</v>
      </c>
      <c r="B286" s="11" t="s">
        <v>448</v>
      </c>
      <c r="C286" s="11" t="s">
        <v>775</v>
      </c>
      <c r="D286" s="11" t="str">
        <f>IFERROR(INDEX('Overzicht Mitz'!C:C,MATCH(Table159[[#This Row],[URA]],'Overzicht Mitz'!A:A,0)),"")</f>
        <v/>
      </c>
      <c r="E286" s="11" t="s">
        <v>52</v>
      </c>
      <c r="F286" s="11" t="s">
        <v>266</v>
      </c>
      <c r="G286" s="11" t="s">
        <v>265</v>
      </c>
      <c r="H286" s="11" t="s">
        <v>1916</v>
      </c>
      <c r="I286" s="11" t="s">
        <v>1701</v>
      </c>
      <c r="N286" s="18">
        <f>IF(Table159[[#This Row],[Gecontroleerd door koepel]],IF(OR(Table159[[#This Row],[Naam WV nieuw]]&lt;&gt;"",Table159[[#This Row],[Mail WV nieuw]]&lt;&gt;""),1,0),0)</f>
        <v>0</v>
      </c>
    </row>
    <row r="287" spans="1:14">
      <c r="A287" s="11">
        <v>67522</v>
      </c>
      <c r="B287" s="11" t="s">
        <v>291</v>
      </c>
      <c r="C287" s="11" t="s">
        <v>775</v>
      </c>
      <c r="D287" s="11" t="str">
        <f>IFERROR(INDEX('Overzicht Mitz'!C:C,MATCH(Table159[[#This Row],[URA]],'Overzicht Mitz'!A:A,0)),"")</f>
        <v/>
      </c>
      <c r="E287" s="11" t="s">
        <v>52</v>
      </c>
      <c r="F287" s="11" t="s">
        <v>266</v>
      </c>
      <c r="G287" s="11" t="s">
        <v>265</v>
      </c>
      <c r="H287" s="11" t="s">
        <v>1916</v>
      </c>
      <c r="I287" s="11" t="s">
        <v>1701</v>
      </c>
      <c r="N287" s="18">
        <f>IF(Table159[[#This Row],[Gecontroleerd door koepel]],IF(OR(Table159[[#This Row],[Naam WV nieuw]]&lt;&gt;"",Table159[[#This Row],[Mail WV nieuw]]&lt;&gt;""),1,0),0)</f>
        <v>0</v>
      </c>
    </row>
    <row r="288" spans="1:14">
      <c r="A288" s="11">
        <v>67658</v>
      </c>
      <c r="B288" s="11" t="s">
        <v>603</v>
      </c>
      <c r="C288" s="11" t="s">
        <v>775</v>
      </c>
      <c r="D288" s="11" t="str">
        <f>IFERROR(INDEX('Overzicht Mitz'!C:C,MATCH(Table159[[#This Row],[URA]],'Overzicht Mitz'!A:A,0)),"")</f>
        <v/>
      </c>
      <c r="E288" s="11" t="s">
        <v>776</v>
      </c>
      <c r="F288" s="11" t="s">
        <v>777</v>
      </c>
      <c r="G288" s="11" t="s">
        <v>17</v>
      </c>
      <c r="H288" s="11" t="s">
        <v>1026</v>
      </c>
      <c r="I288" s="11" t="s">
        <v>967</v>
      </c>
      <c r="N288" s="18">
        <f>IF(Table159[[#This Row],[Gecontroleerd door koepel]],IF(OR(Table159[[#This Row],[Naam WV nieuw]]&lt;&gt;"",Table159[[#This Row],[Mail WV nieuw]]&lt;&gt;""),1,0),0)</f>
        <v>0</v>
      </c>
    </row>
    <row r="289" spans="1:14">
      <c r="A289" s="11">
        <v>68041</v>
      </c>
      <c r="B289" s="11" t="s">
        <v>556</v>
      </c>
      <c r="C289" s="11" t="s">
        <v>775</v>
      </c>
      <c r="D289" s="11" t="str">
        <f>IFERROR(INDEX('Overzicht Mitz'!C:C,MATCH(Table159[[#This Row],[URA]],'Overzicht Mitz'!A:A,0)),"")</f>
        <v/>
      </c>
      <c r="E289" s="11" t="s">
        <v>776</v>
      </c>
      <c r="F289" s="11" t="s">
        <v>777</v>
      </c>
      <c r="G289" s="11" t="s">
        <v>17</v>
      </c>
      <c r="H289" s="11" t="s">
        <v>835</v>
      </c>
      <c r="I289" s="11" t="s">
        <v>836</v>
      </c>
      <c r="N289" s="18">
        <f>IF(Table159[[#This Row],[Gecontroleerd door koepel]],IF(OR(Table159[[#This Row],[Naam WV nieuw]]&lt;&gt;"",Table159[[#This Row],[Mail WV nieuw]]&lt;&gt;""),1,0),0)</f>
        <v>0</v>
      </c>
    </row>
    <row r="290" spans="1:14">
      <c r="A290" s="11">
        <v>68140</v>
      </c>
      <c r="B290" s="11" t="s">
        <v>738</v>
      </c>
      <c r="C290" s="11" t="s">
        <v>775</v>
      </c>
      <c r="D290" s="11" t="str">
        <f>IFERROR(INDEX('Overzicht Mitz'!C:C,MATCH(Table159[[#This Row],[URA]],'Overzicht Mitz'!A:A,0)),"")</f>
        <v/>
      </c>
      <c r="E290" s="11" t="s">
        <v>52</v>
      </c>
      <c r="F290" s="11" t="s">
        <v>53</v>
      </c>
      <c r="G290" s="11" t="s">
        <v>17</v>
      </c>
      <c r="H290" s="11" t="s">
        <v>1317</v>
      </c>
      <c r="I290" s="11" t="s">
        <v>1318</v>
      </c>
      <c r="N290" s="18">
        <f>IF(Table159[[#This Row],[Gecontroleerd door koepel]],IF(OR(Table159[[#This Row],[Naam WV nieuw]]&lt;&gt;"",Table159[[#This Row],[Mail WV nieuw]]&lt;&gt;""),1,0),0)</f>
        <v>0</v>
      </c>
    </row>
    <row r="291" spans="1:14">
      <c r="A291" s="11">
        <v>68306</v>
      </c>
      <c r="B291" s="11" t="s">
        <v>562</v>
      </c>
      <c r="C291" s="11" t="s">
        <v>775</v>
      </c>
      <c r="D291" s="11" t="str">
        <f>IFERROR(INDEX('Overzicht Mitz'!C:C,MATCH(Table159[[#This Row],[URA]],'Overzicht Mitz'!A:A,0)),"")</f>
        <v/>
      </c>
      <c r="E291" s="11" t="s">
        <v>776</v>
      </c>
      <c r="F291" s="11" t="s">
        <v>777</v>
      </c>
      <c r="G291" s="11" t="s">
        <v>17</v>
      </c>
      <c r="H291" s="11" t="s">
        <v>837</v>
      </c>
      <c r="I291" s="11" t="s">
        <v>838</v>
      </c>
      <c r="N291" s="18">
        <f>IF(Table159[[#This Row],[Gecontroleerd door koepel]],IF(OR(Table159[[#This Row],[Naam WV nieuw]]&lt;&gt;"",Table159[[#This Row],[Mail WV nieuw]]&lt;&gt;""),1,0),0)</f>
        <v>0</v>
      </c>
    </row>
    <row r="292" spans="1:14">
      <c r="A292" s="11">
        <v>68582</v>
      </c>
      <c r="B292" s="11" t="s">
        <v>702</v>
      </c>
      <c r="C292" s="11" t="s">
        <v>775</v>
      </c>
      <c r="D292" s="11" t="str">
        <f>IFERROR(INDEX('Overzicht Mitz'!C:C,MATCH(Table159[[#This Row],[URA]],'Overzicht Mitz'!A:A,0)),"")</f>
        <v/>
      </c>
      <c r="E292" s="11" t="s">
        <v>776</v>
      </c>
      <c r="F292" s="11" t="s">
        <v>777</v>
      </c>
      <c r="G292" s="11" t="s">
        <v>17</v>
      </c>
      <c r="H292" s="11" t="s">
        <v>1275</v>
      </c>
      <c r="I292" s="11" t="s">
        <v>1276</v>
      </c>
      <c r="N292" s="18">
        <f>IF(Table159[[#This Row],[Gecontroleerd door koepel]],IF(OR(Table159[[#This Row],[Naam WV nieuw]]&lt;&gt;"",Table159[[#This Row],[Mail WV nieuw]]&lt;&gt;""),1,0),0)</f>
        <v>0</v>
      </c>
    </row>
    <row r="293" spans="1:14">
      <c r="A293" s="11">
        <v>68637</v>
      </c>
      <c r="B293" s="11" t="s">
        <v>552</v>
      </c>
      <c r="C293" s="11" t="s">
        <v>775</v>
      </c>
      <c r="D293" s="11" t="str">
        <f>IFERROR(INDEX('Overzicht Mitz'!C:C,MATCH(Table159[[#This Row],[URA]],'Overzicht Mitz'!A:A,0)),"")</f>
        <v/>
      </c>
      <c r="E293" s="11" t="s">
        <v>776</v>
      </c>
      <c r="F293" s="11" t="s">
        <v>777</v>
      </c>
      <c r="G293" s="11" t="s">
        <v>17</v>
      </c>
      <c r="H293" s="11" t="s">
        <v>881</v>
      </c>
      <c r="I293" s="11" t="s">
        <v>882</v>
      </c>
      <c r="N293" s="18">
        <f>IF(Table159[[#This Row],[Gecontroleerd door koepel]],IF(OR(Table159[[#This Row],[Naam WV nieuw]]&lt;&gt;"",Table159[[#This Row],[Mail WV nieuw]]&lt;&gt;""),1,0),0)</f>
        <v>0</v>
      </c>
    </row>
    <row r="294" spans="1:14">
      <c r="A294" s="11">
        <v>68688</v>
      </c>
      <c r="B294" s="11" t="s">
        <v>732</v>
      </c>
      <c r="C294" s="11" t="s">
        <v>775</v>
      </c>
      <c r="D294" s="11" t="str">
        <f>IFERROR(INDEX('Overzicht Mitz'!C:C,MATCH(Table159[[#This Row],[URA]],'Overzicht Mitz'!A:A,0)),"")</f>
        <v/>
      </c>
      <c r="E294" s="11" t="s">
        <v>52</v>
      </c>
      <c r="F294" s="11" t="s">
        <v>53</v>
      </c>
      <c r="G294" s="11" t="s">
        <v>17</v>
      </c>
      <c r="H294" s="11" t="s">
        <v>1319</v>
      </c>
      <c r="I294" s="11" t="s">
        <v>1320</v>
      </c>
      <c r="N294" s="18">
        <f>IF(Table159[[#This Row],[Gecontroleerd door koepel]],IF(OR(Table159[[#This Row],[Naam WV nieuw]]&lt;&gt;"",Table159[[#This Row],[Mail WV nieuw]]&lt;&gt;""),1,0),0)</f>
        <v>0</v>
      </c>
    </row>
    <row r="295" spans="1:14">
      <c r="A295" s="11">
        <v>68754</v>
      </c>
      <c r="B295" s="11" t="s">
        <v>426</v>
      </c>
      <c r="C295" s="11" t="s">
        <v>775</v>
      </c>
      <c r="D295" s="11" t="str">
        <f>IFERROR(INDEX('Overzicht Mitz'!C:C,MATCH(Table159[[#This Row],[URA]],'Overzicht Mitz'!A:A,0)),"")</f>
        <v/>
      </c>
      <c r="E295" s="11" t="s">
        <v>52</v>
      </c>
      <c r="F295" s="11" t="s">
        <v>266</v>
      </c>
      <c r="G295" s="11" t="s">
        <v>265</v>
      </c>
      <c r="H295" s="11" t="s">
        <v>1734</v>
      </c>
      <c r="I295" s="11" t="s">
        <v>1735</v>
      </c>
      <c r="N295" s="18">
        <f>IF(Table159[[#This Row],[Gecontroleerd door koepel]],IF(OR(Table159[[#This Row],[Naam WV nieuw]]&lt;&gt;"",Table159[[#This Row],[Mail WV nieuw]]&lt;&gt;""),1,0),0)</f>
        <v>0</v>
      </c>
    </row>
    <row r="296" spans="1:14">
      <c r="A296" s="11">
        <v>68887</v>
      </c>
      <c r="B296" s="11" t="s">
        <v>692</v>
      </c>
      <c r="C296" s="11" t="s">
        <v>775</v>
      </c>
      <c r="D296" s="11" t="str">
        <f>IFERROR(INDEX('Overzicht Mitz'!C:C,MATCH(Table159[[#This Row],[URA]],'Overzicht Mitz'!A:A,0)),"")</f>
        <v/>
      </c>
      <c r="E296" s="11" t="s">
        <v>776</v>
      </c>
      <c r="F296" s="11" t="s">
        <v>983</v>
      </c>
      <c r="G296" s="11" t="s">
        <v>17</v>
      </c>
      <c r="H296" s="11" t="s">
        <v>1277</v>
      </c>
      <c r="I296" s="11" t="s">
        <v>1278</v>
      </c>
      <c r="N296" s="18">
        <f>IF(Table159[[#This Row],[Gecontroleerd door koepel]],IF(OR(Table159[[#This Row],[Naam WV nieuw]]&lt;&gt;"",Table159[[#This Row],[Mail WV nieuw]]&lt;&gt;""),1,0),0)</f>
        <v>0</v>
      </c>
    </row>
    <row r="297" spans="1:14">
      <c r="A297" s="11">
        <v>69019</v>
      </c>
      <c r="B297" s="11" t="s">
        <v>374</v>
      </c>
      <c r="C297" s="11" t="s">
        <v>775</v>
      </c>
      <c r="D297" s="11" t="str">
        <f>IFERROR(INDEX('Overzicht Mitz'!C:C,MATCH(Table159[[#This Row],[URA]],'Overzicht Mitz'!A:A,0)),"")</f>
        <v>Unicum</v>
      </c>
      <c r="E297" s="11" t="s">
        <v>155</v>
      </c>
      <c r="F297" s="11" t="s">
        <v>280</v>
      </c>
      <c r="G297" s="11" t="s">
        <v>265</v>
      </c>
      <c r="H297" s="11" t="s">
        <v>1710</v>
      </c>
      <c r="I297" s="11" t="s">
        <v>1711</v>
      </c>
      <c r="M297" s="11" t="b">
        <v>1</v>
      </c>
      <c r="N297" s="18">
        <f>IF(Table159[[#This Row],[Gecontroleerd door koepel]],IF(OR(Table159[[#This Row],[Naam WV nieuw]]&lt;&gt;"",Table159[[#This Row],[Mail WV nieuw]]&lt;&gt;""),1,0),0)</f>
        <v>0</v>
      </c>
    </row>
    <row r="298" spans="1:14">
      <c r="A298" s="11">
        <v>69126</v>
      </c>
      <c r="B298" s="11" t="s">
        <v>515</v>
      </c>
      <c r="C298" s="11" t="s">
        <v>775</v>
      </c>
      <c r="D298" s="11" t="str">
        <f>IFERROR(INDEX('Overzicht Mitz'!C:C,MATCH(Table159[[#This Row],[URA]],'Overzicht Mitz'!A:A,0)),"")</f>
        <v/>
      </c>
      <c r="E298" s="11" t="s">
        <v>776</v>
      </c>
      <c r="F298" s="11" t="s">
        <v>777</v>
      </c>
      <c r="G298" s="11" t="s">
        <v>17</v>
      </c>
      <c r="H298" s="11" t="s">
        <v>883</v>
      </c>
      <c r="I298" s="11" t="s">
        <v>884</v>
      </c>
      <c r="N298" s="18">
        <f>IF(Table159[[#This Row],[Gecontroleerd door koepel]],IF(OR(Table159[[#This Row],[Naam WV nieuw]]&lt;&gt;"",Table159[[#This Row],[Mail WV nieuw]]&lt;&gt;""),1,0),0)</f>
        <v>0</v>
      </c>
    </row>
    <row r="299" spans="1:14">
      <c r="A299" s="11">
        <v>69411</v>
      </c>
      <c r="B299" s="11" t="s">
        <v>532</v>
      </c>
      <c r="C299" s="11" t="s">
        <v>775</v>
      </c>
      <c r="D299" s="11" t="str">
        <f>IFERROR(INDEX('Overzicht Mitz'!C:C,MATCH(Table159[[#This Row],[URA]],'Overzicht Mitz'!A:A,0)),"")</f>
        <v/>
      </c>
      <c r="E299" s="11" t="s">
        <v>776</v>
      </c>
      <c r="F299" s="11" t="s">
        <v>777</v>
      </c>
      <c r="G299" s="11" t="s">
        <v>17</v>
      </c>
      <c r="H299" s="11" t="s">
        <v>885</v>
      </c>
      <c r="I299" s="11" t="s">
        <v>886</v>
      </c>
      <c r="N299" s="18">
        <f>IF(Table159[[#This Row],[Gecontroleerd door koepel]],IF(OR(Table159[[#This Row],[Naam WV nieuw]]&lt;&gt;"",Table159[[#This Row],[Mail WV nieuw]]&lt;&gt;""),1,0),0)</f>
        <v>0</v>
      </c>
    </row>
    <row r="300" spans="1:14">
      <c r="A300" s="11">
        <v>69641</v>
      </c>
      <c r="B300" s="11" t="s">
        <v>386</v>
      </c>
      <c r="C300" s="11" t="s">
        <v>775</v>
      </c>
      <c r="D300" s="11" t="str">
        <f>IFERROR(INDEX('Overzicht Mitz'!C:C,MATCH(Table159[[#This Row],[URA]],'Overzicht Mitz'!A:A,0)),"")</f>
        <v/>
      </c>
      <c r="E300" s="11" t="s">
        <v>52</v>
      </c>
      <c r="F300" s="11" t="s">
        <v>266</v>
      </c>
      <c r="G300" s="11" t="s">
        <v>265</v>
      </c>
      <c r="H300" s="11" t="s">
        <v>1633</v>
      </c>
      <c r="I300" s="11" t="s">
        <v>1634</v>
      </c>
      <c r="J300" s="10"/>
      <c r="K300" s="10"/>
      <c r="M300" s="11" t="b">
        <v>1</v>
      </c>
      <c r="N300" s="18">
        <f>IF(Table159[[#This Row],[Gecontroleerd door koepel]],IF(OR(Table159[[#This Row],[Naam WV nieuw]]&lt;&gt;"",Table159[[#This Row],[Mail WV nieuw]]&lt;&gt;""),1,0),0)</f>
        <v>0</v>
      </c>
    </row>
    <row r="301" spans="1:14">
      <c r="A301" s="11">
        <v>69812</v>
      </c>
      <c r="B301" s="11" t="s">
        <v>1745</v>
      </c>
      <c r="C301" s="11" t="s">
        <v>775</v>
      </c>
      <c r="D301" s="11" t="str">
        <f>IFERROR(INDEX('Overzicht Mitz'!C:C,MATCH(Table159[[#This Row],[URA]],'Overzicht Mitz'!A:A,0)),"")</f>
        <v/>
      </c>
      <c r="E301" s="11" t="s">
        <v>19</v>
      </c>
      <c r="F301" s="11" t="s">
        <v>20</v>
      </c>
      <c r="G301" s="11" t="s">
        <v>1746</v>
      </c>
      <c r="H301" s="11" t="s">
        <v>1747</v>
      </c>
      <c r="I301" s="11" t="s">
        <v>1919</v>
      </c>
      <c r="N301" s="18">
        <f>IF(Table159[[#This Row],[Gecontroleerd door koepel]],IF(OR(Table159[[#This Row],[Naam WV nieuw]]&lt;&gt;"",Table159[[#This Row],[Mail WV nieuw]]&lt;&gt;""),1,0),0)</f>
        <v>0</v>
      </c>
    </row>
    <row r="302" spans="1:14">
      <c r="A302" s="11">
        <v>70126</v>
      </c>
      <c r="B302" s="11" t="s">
        <v>427</v>
      </c>
      <c r="C302" s="11" t="s">
        <v>775</v>
      </c>
      <c r="D302" s="11" t="str">
        <f>IFERROR(INDEX('Overzicht Mitz'!C:C,MATCH(Table159[[#This Row],[URA]],'Overzicht Mitz'!A:A,0)),"")</f>
        <v/>
      </c>
      <c r="E302" s="11" t="s">
        <v>52</v>
      </c>
      <c r="F302" s="11" t="s">
        <v>266</v>
      </c>
      <c r="G302" s="11" t="s">
        <v>265</v>
      </c>
      <c r="H302" s="11" t="s">
        <v>1048</v>
      </c>
      <c r="I302" s="11" t="s">
        <v>1748</v>
      </c>
      <c r="N302" s="18">
        <f>IF(Table159[[#This Row],[Gecontroleerd door koepel]],IF(OR(Table159[[#This Row],[Naam WV nieuw]]&lt;&gt;"",Table159[[#This Row],[Mail WV nieuw]]&lt;&gt;""),1,0),0)</f>
        <v>0</v>
      </c>
    </row>
    <row r="303" spans="1:14">
      <c r="A303" s="11">
        <v>70151</v>
      </c>
      <c r="B303" s="11" t="s">
        <v>24</v>
      </c>
      <c r="C303" s="11" t="s">
        <v>775</v>
      </c>
      <c r="D303" s="11" t="str">
        <f>IFERROR(INDEX('Overzicht Mitz'!C:C,MATCH(Table159[[#This Row],[URA]],'Overzicht Mitz'!A:A,0)),"")</f>
        <v/>
      </c>
      <c r="E303" s="11" t="s">
        <v>26</v>
      </c>
      <c r="F303" s="11" t="s">
        <v>27</v>
      </c>
      <c r="G303" s="11" t="s">
        <v>17</v>
      </c>
      <c r="H303" s="11" t="s">
        <v>1169</v>
      </c>
      <c r="I303" s="11" t="s">
        <v>1170</v>
      </c>
      <c r="N303" s="18">
        <f>IF(Table159[[#This Row],[Gecontroleerd door koepel]],IF(OR(Table159[[#This Row],[Naam WV nieuw]]&lt;&gt;"",Table159[[#This Row],[Mail WV nieuw]]&lt;&gt;""),1,0),0)</f>
        <v>0</v>
      </c>
    </row>
    <row r="304" spans="1:14">
      <c r="A304" s="11">
        <v>70257</v>
      </c>
      <c r="B304" s="11" t="s">
        <v>733</v>
      </c>
      <c r="C304" s="11" t="s">
        <v>775</v>
      </c>
      <c r="D304" s="11" t="str">
        <f>IFERROR(INDEX('Overzicht Mitz'!C:C,MATCH(Table159[[#This Row],[URA]],'Overzicht Mitz'!A:A,0)),"")</f>
        <v/>
      </c>
      <c r="E304" s="11" t="s">
        <v>52</v>
      </c>
      <c r="F304" s="11" t="s">
        <v>53</v>
      </c>
      <c r="G304" s="11" t="s">
        <v>17</v>
      </c>
      <c r="H304" s="11" t="s">
        <v>1279</v>
      </c>
      <c r="I304" s="11" t="s">
        <v>1280</v>
      </c>
      <c r="N304" s="18">
        <f>IF(Table159[[#This Row],[Gecontroleerd door koepel]],IF(OR(Table159[[#This Row],[Naam WV nieuw]]&lt;&gt;"",Table159[[#This Row],[Mail WV nieuw]]&lt;&gt;""),1,0),0)</f>
        <v>0</v>
      </c>
    </row>
    <row r="305" spans="1:14">
      <c r="A305" s="11">
        <v>70343</v>
      </c>
      <c r="B305" s="11" t="s">
        <v>289</v>
      </c>
      <c r="C305" s="11" t="s">
        <v>775</v>
      </c>
      <c r="D305" s="11" t="str">
        <f>IFERROR(INDEX('Overzicht Mitz'!C:C,MATCH(Table159[[#This Row],[URA]],'Overzicht Mitz'!A:A,0)),"")</f>
        <v/>
      </c>
      <c r="E305" s="11" t="s">
        <v>52</v>
      </c>
      <c r="F305" s="11" t="s">
        <v>266</v>
      </c>
      <c r="G305" s="11" t="s">
        <v>265</v>
      </c>
      <c r="H305" s="11" t="s">
        <v>1633</v>
      </c>
      <c r="I305" s="11" t="s">
        <v>1634</v>
      </c>
      <c r="N305" s="18">
        <f>IF(Table159[[#This Row],[Gecontroleerd door koepel]],IF(OR(Table159[[#This Row],[Naam WV nieuw]]&lt;&gt;"",Table159[[#This Row],[Mail WV nieuw]]&lt;&gt;""),1,0),0)</f>
        <v>0</v>
      </c>
    </row>
    <row r="306" spans="1:14">
      <c r="A306" s="11">
        <v>70358</v>
      </c>
      <c r="B306" s="11" t="s">
        <v>350</v>
      </c>
      <c r="C306" s="11" t="s">
        <v>775</v>
      </c>
      <c r="D306" s="11" t="str">
        <f>IFERROR(INDEX('Overzicht Mitz'!C:C,MATCH(Table159[[#This Row],[URA]],'Overzicht Mitz'!A:A,0)),"")</f>
        <v/>
      </c>
      <c r="E306" s="11" t="s">
        <v>52</v>
      </c>
      <c r="F306" s="11" t="s">
        <v>266</v>
      </c>
      <c r="G306" s="11" t="s">
        <v>265</v>
      </c>
      <c r="H306" s="11" t="s">
        <v>1633</v>
      </c>
      <c r="I306" s="11" t="s">
        <v>1634</v>
      </c>
      <c r="M306" s="11" t="b">
        <v>1</v>
      </c>
      <c r="N306" s="18">
        <f>IF(Table159[[#This Row],[Gecontroleerd door koepel]],IF(OR(Table159[[#This Row],[Naam WV nieuw]]&lt;&gt;"",Table159[[#This Row],[Mail WV nieuw]]&lt;&gt;""),1,0),0)</f>
        <v>0</v>
      </c>
    </row>
    <row r="307" spans="1:14">
      <c r="A307" s="11">
        <v>70362</v>
      </c>
      <c r="B307" s="11" t="s">
        <v>385</v>
      </c>
      <c r="C307" s="11" t="s">
        <v>775</v>
      </c>
      <c r="D307" s="11" t="str">
        <f>IFERROR(INDEX('Overzicht Mitz'!C:C,MATCH(Table159[[#This Row],[URA]],'Overzicht Mitz'!A:A,0)),"")</f>
        <v/>
      </c>
      <c r="E307" s="11" t="s">
        <v>52</v>
      </c>
      <c r="F307" s="11" t="s">
        <v>266</v>
      </c>
      <c r="G307" s="11" t="s">
        <v>265</v>
      </c>
      <c r="H307" s="11" t="s">
        <v>1633</v>
      </c>
      <c r="I307" s="11" t="s">
        <v>1634</v>
      </c>
      <c r="J307" s="10"/>
      <c r="K307" s="10"/>
      <c r="M307" s="11" t="b">
        <v>1</v>
      </c>
      <c r="N307" s="18">
        <f>IF(Table159[[#This Row],[Gecontroleerd door koepel]],IF(OR(Table159[[#This Row],[Naam WV nieuw]]&lt;&gt;"",Table159[[#This Row],[Mail WV nieuw]]&lt;&gt;""),1,0),0)</f>
        <v>0</v>
      </c>
    </row>
    <row r="308" spans="1:14">
      <c r="A308" s="11">
        <v>70381</v>
      </c>
      <c r="B308" s="11" t="s">
        <v>348</v>
      </c>
      <c r="C308" s="11" t="s">
        <v>775</v>
      </c>
      <c r="D308" s="11" t="str">
        <f>IFERROR(INDEX('Overzicht Mitz'!C:C,MATCH(Table159[[#This Row],[URA]],'Overzicht Mitz'!A:A,0)),"")</f>
        <v/>
      </c>
      <c r="E308" s="11" t="s">
        <v>52</v>
      </c>
      <c r="F308" s="11" t="s">
        <v>266</v>
      </c>
      <c r="G308" s="11" t="s">
        <v>265</v>
      </c>
      <c r="H308" s="11" t="s">
        <v>1633</v>
      </c>
      <c r="I308" s="11" t="s">
        <v>1634</v>
      </c>
      <c r="M308" s="11" t="b">
        <v>1</v>
      </c>
      <c r="N308" s="18">
        <f>IF(Table159[[#This Row],[Gecontroleerd door koepel]],IF(OR(Table159[[#This Row],[Naam WV nieuw]]&lt;&gt;"",Table159[[#This Row],[Mail WV nieuw]]&lt;&gt;""),1,0),0)</f>
        <v>0</v>
      </c>
    </row>
    <row r="309" spans="1:14">
      <c r="A309" s="11">
        <v>70385</v>
      </c>
      <c r="B309" s="11" t="s">
        <v>349</v>
      </c>
      <c r="C309" s="11" t="s">
        <v>775</v>
      </c>
      <c r="D309" s="11" t="str">
        <f>IFERROR(INDEX('Overzicht Mitz'!C:C,MATCH(Table159[[#This Row],[URA]],'Overzicht Mitz'!A:A,0)),"")</f>
        <v/>
      </c>
      <c r="E309" s="11" t="s">
        <v>52</v>
      </c>
      <c r="F309" s="11" t="s">
        <v>266</v>
      </c>
      <c r="G309" s="11" t="s">
        <v>265</v>
      </c>
      <c r="H309" s="11" t="s">
        <v>1633</v>
      </c>
      <c r="I309" s="11" t="s">
        <v>1634</v>
      </c>
      <c r="M309" s="11" t="b">
        <v>1</v>
      </c>
      <c r="N309" s="18">
        <f>IF(Table159[[#This Row],[Gecontroleerd door koepel]],IF(OR(Table159[[#This Row],[Naam WV nieuw]]&lt;&gt;"",Table159[[#This Row],[Mail WV nieuw]]&lt;&gt;""),1,0),0)</f>
        <v>0</v>
      </c>
    </row>
    <row r="310" spans="1:14">
      <c r="A310" s="11">
        <v>70389</v>
      </c>
      <c r="B310" s="11" t="s">
        <v>366</v>
      </c>
      <c r="C310" s="11" t="s">
        <v>775</v>
      </c>
      <c r="D310" s="11" t="str">
        <f>IFERROR(INDEX('Overzicht Mitz'!C:C,MATCH(Table159[[#This Row],[URA]],'Overzicht Mitz'!A:A,0)),"")</f>
        <v/>
      </c>
      <c r="E310" s="11" t="s">
        <v>52</v>
      </c>
      <c r="F310" s="11" t="s">
        <v>266</v>
      </c>
      <c r="G310" s="11" t="s">
        <v>265</v>
      </c>
      <c r="H310" s="11" t="s">
        <v>1633</v>
      </c>
      <c r="I310" s="11" t="s">
        <v>1634</v>
      </c>
      <c r="M310" s="11" t="b">
        <v>1</v>
      </c>
      <c r="N310" s="18">
        <f>IF(Table159[[#This Row],[Gecontroleerd door koepel]],IF(OR(Table159[[#This Row],[Naam WV nieuw]]&lt;&gt;"",Table159[[#This Row],[Mail WV nieuw]]&lt;&gt;""),1,0),0)</f>
        <v>0</v>
      </c>
    </row>
    <row r="311" spans="1:14">
      <c r="A311" s="11">
        <v>70429</v>
      </c>
      <c r="B311" s="11" t="s">
        <v>286</v>
      </c>
      <c r="C311" s="11" t="s">
        <v>775</v>
      </c>
      <c r="D311" s="11" t="str">
        <f>IFERROR(INDEX('Overzicht Mitz'!C:C,MATCH(Table159[[#This Row],[URA]],'Overzicht Mitz'!A:A,0)),"")</f>
        <v/>
      </c>
      <c r="E311" s="11" t="s">
        <v>52</v>
      </c>
      <c r="F311" s="11" t="s">
        <v>266</v>
      </c>
      <c r="G311" s="11" t="s">
        <v>265</v>
      </c>
      <c r="H311" s="11" t="s">
        <v>1633</v>
      </c>
      <c r="I311" s="11" t="s">
        <v>1634</v>
      </c>
      <c r="N311" s="18">
        <f>IF(Table159[[#This Row],[Gecontroleerd door koepel]],IF(OR(Table159[[#This Row],[Naam WV nieuw]]&lt;&gt;"",Table159[[#This Row],[Mail WV nieuw]]&lt;&gt;""),1,0),0)</f>
        <v>0</v>
      </c>
    </row>
    <row r="312" spans="1:14">
      <c r="A312" s="11">
        <v>70431</v>
      </c>
      <c r="B312" s="11" t="s">
        <v>384</v>
      </c>
      <c r="C312" s="11" t="s">
        <v>775</v>
      </c>
      <c r="D312" s="11" t="str">
        <f>IFERROR(INDEX('Overzicht Mitz'!C:C,MATCH(Table159[[#This Row],[URA]],'Overzicht Mitz'!A:A,0)),"")</f>
        <v/>
      </c>
      <c r="E312" s="11" t="s">
        <v>52</v>
      </c>
      <c r="F312" s="11" t="s">
        <v>266</v>
      </c>
      <c r="G312" s="11" t="s">
        <v>265</v>
      </c>
      <c r="H312" s="11" t="s">
        <v>1633</v>
      </c>
      <c r="I312" s="11" t="s">
        <v>1634</v>
      </c>
      <c r="J312" s="10"/>
      <c r="K312" s="10"/>
      <c r="M312" s="11" t="b">
        <v>1</v>
      </c>
      <c r="N312" s="18">
        <f>IF(Table159[[#This Row],[Gecontroleerd door koepel]],IF(OR(Table159[[#This Row],[Naam WV nieuw]]&lt;&gt;"",Table159[[#This Row],[Mail WV nieuw]]&lt;&gt;""),1,0),0)</f>
        <v>0</v>
      </c>
    </row>
    <row r="313" spans="1:14">
      <c r="A313" s="11">
        <v>70448</v>
      </c>
      <c r="B313" s="11" t="s">
        <v>287</v>
      </c>
      <c r="C313" s="11" t="s">
        <v>775</v>
      </c>
      <c r="D313" s="11" t="str">
        <f>IFERROR(INDEX('Overzicht Mitz'!C:C,MATCH(Table159[[#This Row],[URA]],'Overzicht Mitz'!A:A,0)),"")</f>
        <v/>
      </c>
      <c r="E313" s="11" t="s">
        <v>52</v>
      </c>
      <c r="F313" s="11" t="s">
        <v>266</v>
      </c>
      <c r="G313" s="11" t="s">
        <v>265</v>
      </c>
      <c r="H313" s="11" t="s">
        <v>1633</v>
      </c>
      <c r="I313" s="11" t="s">
        <v>1634</v>
      </c>
      <c r="N313" s="18">
        <f>IF(Table159[[#This Row],[Gecontroleerd door koepel]],IF(OR(Table159[[#This Row],[Naam WV nieuw]]&lt;&gt;"",Table159[[#This Row],[Mail WV nieuw]]&lt;&gt;""),1,0),0)</f>
        <v>0</v>
      </c>
    </row>
    <row r="314" spans="1:14">
      <c r="A314" s="11">
        <v>70449</v>
      </c>
      <c r="B314" s="11" t="s">
        <v>288</v>
      </c>
      <c r="C314" s="11" t="s">
        <v>775</v>
      </c>
      <c r="D314" s="11" t="str">
        <f>IFERROR(INDEX('Overzicht Mitz'!C:C,MATCH(Table159[[#This Row],[URA]],'Overzicht Mitz'!A:A,0)),"")</f>
        <v/>
      </c>
      <c r="E314" s="11" t="s">
        <v>52</v>
      </c>
      <c r="F314" s="11" t="s">
        <v>266</v>
      </c>
      <c r="G314" s="11" t="s">
        <v>265</v>
      </c>
      <c r="H314" s="11" t="s">
        <v>1633</v>
      </c>
      <c r="I314" s="11" t="s">
        <v>1634</v>
      </c>
      <c r="N314" s="18">
        <f>IF(Table159[[#This Row],[Gecontroleerd door koepel]],IF(OR(Table159[[#This Row],[Naam WV nieuw]]&lt;&gt;"",Table159[[#This Row],[Mail WV nieuw]]&lt;&gt;""),1,0),0)</f>
        <v>0</v>
      </c>
    </row>
    <row r="315" spans="1:14">
      <c r="A315" s="11">
        <v>70463</v>
      </c>
      <c r="B315" s="11" t="s">
        <v>445</v>
      </c>
      <c r="C315" s="11" t="s">
        <v>775</v>
      </c>
      <c r="D315" s="11" t="str">
        <f>IFERROR(INDEX('Overzicht Mitz'!C:C,MATCH(Table159[[#This Row],[URA]],'Overzicht Mitz'!A:A,0)),"")</f>
        <v/>
      </c>
      <c r="E315" s="11" t="s">
        <v>52</v>
      </c>
      <c r="F315" s="11" t="s">
        <v>266</v>
      </c>
      <c r="G315" s="11" t="s">
        <v>265</v>
      </c>
      <c r="H315" s="11" t="s">
        <v>1325</v>
      </c>
      <c r="I315" s="11" t="s">
        <v>1326</v>
      </c>
      <c r="N315" s="18">
        <f>IF(Table159[[#This Row],[Gecontroleerd door koepel]],IF(OR(Table159[[#This Row],[Naam WV nieuw]]&lt;&gt;"",Table159[[#This Row],[Mail WV nieuw]]&lt;&gt;""),1,0),0)</f>
        <v>0</v>
      </c>
    </row>
    <row r="316" spans="1:14">
      <c r="A316" s="11">
        <v>70635</v>
      </c>
      <c r="B316" s="11" t="s">
        <v>705</v>
      </c>
      <c r="C316" s="11" t="s">
        <v>775</v>
      </c>
      <c r="D316" s="11" t="str">
        <f>IFERROR(INDEX('Overzicht Mitz'!C:C,MATCH(Table159[[#This Row],[URA]],'Overzicht Mitz'!A:A,0)),"")</f>
        <v/>
      </c>
      <c r="E316" s="11" t="s">
        <v>776</v>
      </c>
      <c r="F316" s="11" t="s">
        <v>777</v>
      </c>
      <c r="G316" s="11" t="s">
        <v>17</v>
      </c>
      <c r="H316" s="11" t="s">
        <v>1321</v>
      </c>
      <c r="I316" s="11" t="s">
        <v>1322</v>
      </c>
      <c r="N316" s="18">
        <f>IF(Table159[[#This Row],[Gecontroleerd door koepel]],IF(OR(Table159[[#This Row],[Naam WV nieuw]]&lt;&gt;"",Table159[[#This Row],[Mail WV nieuw]]&lt;&gt;""),1,0),0)</f>
        <v>0</v>
      </c>
    </row>
    <row r="317" spans="1:14">
      <c r="A317" s="11">
        <v>70698</v>
      </c>
      <c r="B317" s="11" t="s">
        <v>477</v>
      </c>
      <c r="C317" s="11" t="s">
        <v>775</v>
      </c>
      <c r="D317" s="11" t="str">
        <f>IFERROR(INDEX('Overzicht Mitz'!C:C,MATCH(Table159[[#This Row],[URA]],'Overzicht Mitz'!A:A,0)),"")</f>
        <v/>
      </c>
      <c r="E317" s="11" t="s">
        <v>155</v>
      </c>
      <c r="F317" s="11" t="s">
        <v>280</v>
      </c>
      <c r="G317" s="11" t="s">
        <v>265</v>
      </c>
      <c r="H317" s="11" t="s">
        <v>1732</v>
      </c>
      <c r="I317" s="11" t="s">
        <v>1733</v>
      </c>
      <c r="N317" s="18">
        <f>IF(Table159[[#This Row],[Gecontroleerd door koepel]],IF(OR(Table159[[#This Row],[Naam WV nieuw]]&lt;&gt;"",Table159[[#This Row],[Mail WV nieuw]]&lt;&gt;""),1,0),0)</f>
        <v>0</v>
      </c>
    </row>
    <row r="318" spans="1:14">
      <c r="A318" s="11">
        <v>70980</v>
      </c>
      <c r="B318" s="11" t="s">
        <v>439</v>
      </c>
      <c r="C318" s="11" t="s">
        <v>775</v>
      </c>
      <c r="D318" s="11" t="str">
        <f>IFERROR(INDEX('Overzicht Mitz'!C:C,MATCH(Table159[[#This Row],[URA]],'Overzicht Mitz'!A:A,0)),"")</f>
        <v/>
      </c>
      <c r="E318" s="11" t="s">
        <v>52</v>
      </c>
      <c r="F318" s="11" t="s">
        <v>266</v>
      </c>
      <c r="G318" s="11" t="s">
        <v>265</v>
      </c>
      <c r="H318" s="11" t="s">
        <v>1633</v>
      </c>
      <c r="I318" s="11" t="s">
        <v>1634</v>
      </c>
      <c r="N318" s="18">
        <f>IF(Table159[[#This Row],[Gecontroleerd door koepel]],IF(OR(Table159[[#This Row],[Naam WV nieuw]]&lt;&gt;"",Table159[[#This Row],[Mail WV nieuw]]&lt;&gt;""),1,0),0)</f>
        <v>0</v>
      </c>
    </row>
    <row r="319" spans="1:14">
      <c r="A319" s="11">
        <v>71076</v>
      </c>
      <c r="B319" s="11" t="s">
        <v>454</v>
      </c>
      <c r="C319" s="11" t="s">
        <v>775</v>
      </c>
      <c r="D319" s="11" t="str">
        <f>IFERROR(INDEX('Overzicht Mitz'!C:C,MATCH(Table159[[#This Row],[URA]],'Overzicht Mitz'!A:A,0)),"")</f>
        <v/>
      </c>
      <c r="E319" s="11" t="s">
        <v>52</v>
      </c>
      <c r="F319" s="11" t="s">
        <v>266</v>
      </c>
      <c r="G319" s="11" t="s">
        <v>265</v>
      </c>
      <c r="H319" s="11" t="s">
        <v>1633</v>
      </c>
      <c r="I319" s="11" t="s">
        <v>1634</v>
      </c>
      <c r="N319" s="18">
        <f>IF(Table159[[#This Row],[Gecontroleerd door koepel]],IF(OR(Table159[[#This Row],[Naam WV nieuw]]&lt;&gt;"",Table159[[#This Row],[Mail WV nieuw]]&lt;&gt;""),1,0),0)</f>
        <v>0</v>
      </c>
    </row>
    <row r="320" spans="1:14">
      <c r="A320" s="11">
        <v>71312</v>
      </c>
      <c r="B320" s="11" t="s">
        <v>700</v>
      </c>
      <c r="C320" s="11" t="s">
        <v>775</v>
      </c>
      <c r="D320" s="11" t="str">
        <f>IFERROR(INDEX('Overzicht Mitz'!C:C,MATCH(Table159[[#This Row],[URA]],'Overzicht Mitz'!A:A,0)),"")</f>
        <v/>
      </c>
      <c r="E320" s="11" t="s">
        <v>42</v>
      </c>
      <c r="F320" s="11" t="s">
        <v>43</v>
      </c>
      <c r="G320" s="11" t="s">
        <v>17</v>
      </c>
      <c r="H320" s="11" t="s">
        <v>1323</v>
      </c>
      <c r="I320" s="11" t="s">
        <v>1324</v>
      </c>
      <c r="N320" s="18">
        <f>IF(Table159[[#This Row],[Gecontroleerd door koepel]],IF(OR(Table159[[#This Row],[Naam WV nieuw]]&lt;&gt;"",Table159[[#This Row],[Mail WV nieuw]]&lt;&gt;""),1,0),0)</f>
        <v>0</v>
      </c>
    </row>
    <row r="321" spans="1:14">
      <c r="A321" s="11">
        <v>71397</v>
      </c>
      <c r="B321" s="11" t="s">
        <v>297</v>
      </c>
      <c r="C321" s="11" t="s">
        <v>775</v>
      </c>
      <c r="D321" s="11" t="str">
        <f>IFERROR(INDEX('Overzicht Mitz'!C:C,MATCH(Table159[[#This Row],[URA]],'Overzicht Mitz'!A:A,0)),"")</f>
        <v/>
      </c>
      <c r="E321" s="11" t="s">
        <v>52</v>
      </c>
      <c r="F321" s="11" t="s">
        <v>266</v>
      </c>
      <c r="G321" s="11" t="s">
        <v>265</v>
      </c>
      <c r="H321" s="11" t="s">
        <v>1738</v>
      </c>
      <c r="I321" s="11" t="s">
        <v>1739</v>
      </c>
      <c r="N321" s="18">
        <f>IF(Table159[[#This Row],[Gecontroleerd door koepel]],IF(OR(Table159[[#This Row],[Naam WV nieuw]]&lt;&gt;"",Table159[[#This Row],[Mail WV nieuw]]&lt;&gt;""),1,0),0)</f>
        <v>0</v>
      </c>
    </row>
    <row r="322" spans="1:14">
      <c r="A322" s="11">
        <v>71485</v>
      </c>
      <c r="B322" s="11" t="s">
        <v>371</v>
      </c>
      <c r="C322" s="11" t="s">
        <v>775</v>
      </c>
      <c r="D322" s="11" t="str">
        <f>IFERROR(INDEX('Overzicht Mitz'!C:C,MATCH(Table159[[#This Row],[URA]],'Overzicht Mitz'!A:A,0)),"")</f>
        <v/>
      </c>
      <c r="E322" s="11" t="s">
        <v>52</v>
      </c>
      <c r="F322" s="11" t="s">
        <v>266</v>
      </c>
      <c r="G322" s="11" t="s">
        <v>265</v>
      </c>
      <c r="H322" s="11" t="s">
        <v>1740</v>
      </c>
      <c r="I322" s="11" t="s">
        <v>1741</v>
      </c>
      <c r="M322" s="11" t="b">
        <v>1</v>
      </c>
      <c r="N322" s="18">
        <f>IF(Table159[[#This Row],[Gecontroleerd door koepel]],IF(OR(Table159[[#This Row],[Naam WV nieuw]]&lt;&gt;"",Table159[[#This Row],[Mail WV nieuw]]&lt;&gt;""),1,0),0)</f>
        <v>0</v>
      </c>
    </row>
    <row r="323" spans="1:14">
      <c r="A323" s="11">
        <v>71499</v>
      </c>
      <c r="B323" s="11" t="s">
        <v>743</v>
      </c>
      <c r="C323" s="11" t="s">
        <v>775</v>
      </c>
      <c r="D323" s="11" t="str">
        <f>IFERROR(INDEX('Overzicht Mitz'!C:C,MATCH(Table159[[#This Row],[URA]],'Overzicht Mitz'!A:A,0)),"")</f>
        <v/>
      </c>
      <c r="E323" s="11" t="s">
        <v>52</v>
      </c>
      <c r="F323" s="11" t="s">
        <v>53</v>
      </c>
      <c r="G323" s="11" t="s">
        <v>17</v>
      </c>
      <c r="H323" s="11" t="s">
        <v>1325</v>
      </c>
      <c r="I323" s="11" t="s">
        <v>1326</v>
      </c>
      <c r="N323" s="18">
        <f>IF(Table159[[#This Row],[Gecontroleerd door koepel]],IF(OR(Table159[[#This Row],[Naam WV nieuw]]&lt;&gt;"",Table159[[#This Row],[Mail WV nieuw]]&lt;&gt;""),1,0),0)</f>
        <v>0</v>
      </c>
    </row>
    <row r="324" spans="1:14">
      <c r="A324" s="11">
        <v>71522</v>
      </c>
      <c r="B324" s="11" t="s">
        <v>729</v>
      </c>
      <c r="C324" s="11" t="s">
        <v>775</v>
      </c>
      <c r="D324" s="11" t="str">
        <f>IFERROR(INDEX('Overzicht Mitz'!C:C,MATCH(Table159[[#This Row],[URA]],'Overzicht Mitz'!A:A,0)),"")</f>
        <v/>
      </c>
      <c r="E324" s="11" t="s">
        <v>52</v>
      </c>
      <c r="F324" s="11" t="s">
        <v>53</v>
      </c>
      <c r="G324" s="11" t="s">
        <v>17</v>
      </c>
      <c r="H324" s="11" t="s">
        <v>1325</v>
      </c>
      <c r="I324" s="11" t="s">
        <v>1326</v>
      </c>
      <c r="N324" s="18">
        <f>IF(Table159[[#This Row],[Gecontroleerd door koepel]],IF(OR(Table159[[#This Row],[Naam WV nieuw]]&lt;&gt;"",Table159[[#This Row],[Mail WV nieuw]]&lt;&gt;""),1,0),0)</f>
        <v>0</v>
      </c>
    </row>
    <row r="325" spans="1:14">
      <c r="A325" s="11">
        <v>71906</v>
      </c>
      <c r="B325" s="11" t="s">
        <v>34</v>
      </c>
      <c r="C325" s="11" t="s">
        <v>775</v>
      </c>
      <c r="D325" s="11" t="str">
        <f>IFERROR(INDEX('Overzicht Mitz'!C:C,MATCH(Table159[[#This Row],[URA]],'Overzicht Mitz'!A:A,0)),"")</f>
        <v/>
      </c>
      <c r="E325" s="11" t="s">
        <v>26</v>
      </c>
      <c r="F325" s="11" t="s">
        <v>27</v>
      </c>
      <c r="G325" s="11" t="s">
        <v>17</v>
      </c>
      <c r="H325" s="11" t="s">
        <v>1184</v>
      </c>
      <c r="I325" s="11" t="s">
        <v>1185</v>
      </c>
      <c r="N325" s="18">
        <f>IF(Table159[[#This Row],[Gecontroleerd door koepel]],IF(OR(Table159[[#This Row],[Naam WV nieuw]]&lt;&gt;"",Table159[[#This Row],[Mail WV nieuw]]&lt;&gt;""),1,0),0)</f>
        <v>0</v>
      </c>
    </row>
    <row r="326" spans="1:14">
      <c r="A326" s="11">
        <v>71945</v>
      </c>
      <c r="B326" s="11" t="s">
        <v>735</v>
      </c>
      <c r="C326" s="11" t="s">
        <v>775</v>
      </c>
      <c r="D326" s="11" t="str">
        <f>IFERROR(INDEX('Overzicht Mitz'!C:C,MATCH(Table159[[#This Row],[URA]],'Overzicht Mitz'!A:A,0)),"")</f>
        <v/>
      </c>
      <c r="E326" s="11" t="s">
        <v>52</v>
      </c>
      <c r="F326" s="11" t="s">
        <v>53</v>
      </c>
      <c r="G326" s="11" t="s">
        <v>17</v>
      </c>
      <c r="H326" s="11" t="s">
        <v>1327</v>
      </c>
      <c r="I326" s="11" t="s">
        <v>774</v>
      </c>
      <c r="N326" s="18">
        <f>IF(Table159[[#This Row],[Gecontroleerd door koepel]],IF(OR(Table159[[#This Row],[Naam WV nieuw]]&lt;&gt;"",Table159[[#This Row],[Mail WV nieuw]]&lt;&gt;""),1,0),0)</f>
        <v>0</v>
      </c>
    </row>
    <row r="327" spans="1:14">
      <c r="A327" s="11">
        <v>71976</v>
      </c>
      <c r="B327" s="11" t="s">
        <v>419</v>
      </c>
      <c r="C327" s="11" t="s">
        <v>775</v>
      </c>
      <c r="D327" s="11" t="str">
        <f>IFERROR(INDEX('Overzicht Mitz'!C:C,MATCH(Table159[[#This Row],[URA]],'Overzicht Mitz'!A:A,0)),"")</f>
        <v/>
      </c>
      <c r="E327" s="11" t="s">
        <v>415</v>
      </c>
      <c r="F327" s="11" t="s">
        <v>416</v>
      </c>
      <c r="G327" s="11" t="s">
        <v>265</v>
      </c>
      <c r="H327" s="11" t="s">
        <v>1743</v>
      </c>
      <c r="I327" s="11" t="s">
        <v>1744</v>
      </c>
      <c r="N327" s="18">
        <f>IF(Table159[[#This Row],[Gecontroleerd door koepel]],IF(OR(Table159[[#This Row],[Naam WV nieuw]]&lt;&gt;"",Table159[[#This Row],[Mail WV nieuw]]&lt;&gt;""),1,0),0)</f>
        <v>0</v>
      </c>
    </row>
    <row r="328" spans="1:14">
      <c r="A328" s="11">
        <v>71977</v>
      </c>
      <c r="B328" s="11" t="s">
        <v>418</v>
      </c>
      <c r="C328" s="11" t="s">
        <v>775</v>
      </c>
      <c r="D328" s="11" t="str">
        <f>IFERROR(INDEX('Overzicht Mitz'!C:C,MATCH(Table159[[#This Row],[URA]],'Overzicht Mitz'!A:A,0)),"")</f>
        <v/>
      </c>
      <c r="E328" s="11" t="s">
        <v>415</v>
      </c>
      <c r="F328" s="11" t="s">
        <v>416</v>
      </c>
      <c r="G328" s="11" t="s">
        <v>265</v>
      </c>
      <c r="H328" s="11" t="s">
        <v>1743</v>
      </c>
      <c r="I328" s="11" t="s">
        <v>1744</v>
      </c>
      <c r="N328" s="18">
        <f>IF(Table159[[#This Row],[Gecontroleerd door koepel]],IF(OR(Table159[[#This Row],[Naam WV nieuw]]&lt;&gt;"",Table159[[#This Row],[Mail WV nieuw]]&lt;&gt;""),1,0),0)</f>
        <v>0</v>
      </c>
    </row>
    <row r="329" spans="1:14">
      <c r="A329" s="11">
        <v>72389</v>
      </c>
      <c r="B329" s="11" t="s">
        <v>328</v>
      </c>
      <c r="C329" s="11" t="s">
        <v>775</v>
      </c>
      <c r="D329" s="11" t="str">
        <f>IFERROR(INDEX('Overzicht Mitz'!C:C,MATCH(Table159[[#This Row],[URA]],'Overzicht Mitz'!A:A,0)),"")</f>
        <v/>
      </c>
      <c r="E329" s="11" t="s">
        <v>52</v>
      </c>
      <c r="F329" s="11" t="s">
        <v>266</v>
      </c>
      <c r="G329" s="11" t="s">
        <v>265</v>
      </c>
      <c r="H329" s="11" t="s">
        <v>1740</v>
      </c>
      <c r="I329" s="11" t="s">
        <v>1742</v>
      </c>
      <c r="N329" s="18">
        <f>IF(Table159[[#This Row],[Gecontroleerd door koepel]],IF(OR(Table159[[#This Row],[Naam WV nieuw]]&lt;&gt;"",Table159[[#This Row],[Mail WV nieuw]]&lt;&gt;""),1,0),0)</f>
        <v>0</v>
      </c>
    </row>
    <row r="330" spans="1:14">
      <c r="A330" s="11">
        <v>72441</v>
      </c>
      <c r="B330" s="11" t="s">
        <v>703</v>
      </c>
      <c r="C330" s="11" t="s">
        <v>775</v>
      </c>
      <c r="D330" s="11" t="str">
        <f>IFERROR(INDEX('Overzicht Mitz'!C:C,MATCH(Table159[[#This Row],[URA]],'Overzicht Mitz'!A:A,0)),"")</f>
        <v/>
      </c>
      <c r="E330" s="11" t="s">
        <v>42</v>
      </c>
      <c r="F330" s="11" t="s">
        <v>43</v>
      </c>
      <c r="G330" s="11" t="s">
        <v>17</v>
      </c>
      <c r="H330" s="11" t="s">
        <v>1328</v>
      </c>
      <c r="I330" s="11" t="s">
        <v>774</v>
      </c>
      <c r="N330" s="18">
        <f>IF(Table159[[#This Row],[Gecontroleerd door koepel]],IF(OR(Table159[[#This Row],[Naam WV nieuw]]&lt;&gt;"",Table159[[#This Row],[Mail WV nieuw]]&lt;&gt;""),1,0),0)</f>
        <v>0</v>
      </c>
    </row>
    <row r="331" spans="1:14">
      <c r="A331" s="11">
        <v>72547</v>
      </c>
      <c r="B331" s="11" t="s">
        <v>327</v>
      </c>
      <c r="C331" s="11" t="s">
        <v>775</v>
      </c>
      <c r="D331" s="11" t="str">
        <f>IFERROR(INDEX('Overzicht Mitz'!C:C,MATCH(Table159[[#This Row],[URA]],'Overzicht Mitz'!A:A,0)),"")</f>
        <v/>
      </c>
      <c r="E331" s="11" t="s">
        <v>155</v>
      </c>
      <c r="F331" s="11" t="s">
        <v>280</v>
      </c>
      <c r="G331" s="11" t="s">
        <v>265</v>
      </c>
      <c r="H331" s="11" t="s">
        <v>1560</v>
      </c>
      <c r="I331" s="11" t="s">
        <v>1561</v>
      </c>
      <c r="N331" s="18">
        <f>IF(Table159[[#This Row],[Gecontroleerd door koepel]],IF(OR(Table159[[#This Row],[Naam WV nieuw]]&lt;&gt;"",Table159[[#This Row],[Mail WV nieuw]]&lt;&gt;""),1,0),0)</f>
        <v>0</v>
      </c>
    </row>
    <row r="332" spans="1:14">
      <c r="A332" s="11">
        <v>72616</v>
      </c>
      <c r="B332" s="11" t="s">
        <v>359</v>
      </c>
      <c r="C332" s="11" t="s">
        <v>775</v>
      </c>
      <c r="D332" s="11" t="str">
        <f>IFERROR(INDEX('Overzicht Mitz'!C:C,MATCH(Table159[[#This Row],[URA]],'Overzicht Mitz'!A:A,0)),"")</f>
        <v/>
      </c>
      <c r="E332" s="11" t="s">
        <v>155</v>
      </c>
      <c r="F332" s="11" t="s">
        <v>280</v>
      </c>
      <c r="G332" s="11" t="s">
        <v>265</v>
      </c>
      <c r="H332" s="11" t="s">
        <v>1753</v>
      </c>
      <c r="I332" s="11" t="s">
        <v>1754</v>
      </c>
      <c r="M332" s="11" t="b">
        <v>1</v>
      </c>
      <c r="N332" s="18">
        <f>IF(Table159[[#This Row],[Gecontroleerd door koepel]],IF(OR(Table159[[#This Row],[Naam WV nieuw]]&lt;&gt;"",Table159[[#This Row],[Mail WV nieuw]]&lt;&gt;""),1,0),0)</f>
        <v>0</v>
      </c>
    </row>
    <row r="333" spans="1:14">
      <c r="A333" s="11">
        <v>72822</v>
      </c>
      <c r="B333" s="11" t="s">
        <v>435</v>
      </c>
      <c r="C333" s="11" t="s">
        <v>775</v>
      </c>
      <c r="D333" s="11" t="str">
        <f>IFERROR(INDEX('Overzicht Mitz'!C:C,MATCH(Table159[[#This Row],[URA]],'Overzicht Mitz'!A:A,0)),"")</f>
        <v/>
      </c>
      <c r="E333" s="11" t="s">
        <v>155</v>
      </c>
      <c r="F333" s="11" t="s">
        <v>280</v>
      </c>
      <c r="G333" s="11" t="s">
        <v>265</v>
      </c>
      <c r="H333" s="11" t="s">
        <v>1646</v>
      </c>
      <c r="I333" s="11" t="s">
        <v>1755</v>
      </c>
      <c r="N333" s="18">
        <f>IF(Table159[[#This Row],[Gecontroleerd door koepel]],IF(OR(Table159[[#This Row],[Naam WV nieuw]]&lt;&gt;"",Table159[[#This Row],[Mail WV nieuw]]&lt;&gt;""),1,0),0)</f>
        <v>0</v>
      </c>
    </row>
    <row r="334" spans="1:14">
      <c r="A334" s="11">
        <v>72857</v>
      </c>
      <c r="B334" s="11" t="s">
        <v>304</v>
      </c>
      <c r="C334" s="11" t="s">
        <v>775</v>
      </c>
      <c r="D334" s="11" t="str">
        <f>IFERROR(INDEX('Overzicht Mitz'!C:C,MATCH(Table159[[#This Row],[URA]],'Overzicht Mitz'!A:A,0)),"")</f>
        <v/>
      </c>
      <c r="E334" s="11" t="s">
        <v>52</v>
      </c>
      <c r="F334" s="11" t="s">
        <v>266</v>
      </c>
      <c r="G334" s="11" t="s">
        <v>265</v>
      </c>
      <c r="H334" s="11" t="s">
        <v>1633</v>
      </c>
      <c r="I334" s="11" t="s">
        <v>1634</v>
      </c>
      <c r="N334" s="18">
        <f>IF(Table159[[#This Row],[Gecontroleerd door koepel]],IF(OR(Table159[[#This Row],[Naam WV nieuw]]&lt;&gt;"",Table159[[#This Row],[Mail WV nieuw]]&lt;&gt;""),1,0),0)</f>
        <v>0</v>
      </c>
    </row>
    <row r="335" spans="1:14">
      <c r="A335" s="11">
        <v>73030</v>
      </c>
      <c r="B335" s="11" t="s">
        <v>739</v>
      </c>
      <c r="C335" s="11" t="s">
        <v>775</v>
      </c>
      <c r="D335" s="11" t="str">
        <f>IFERROR(INDEX('Overzicht Mitz'!C:C,MATCH(Table159[[#This Row],[URA]],'Overzicht Mitz'!A:A,0)),"")</f>
        <v/>
      </c>
      <c r="E335" s="11" t="s">
        <v>52</v>
      </c>
      <c r="F335" s="11" t="s">
        <v>53</v>
      </c>
      <c r="G335" s="11" t="s">
        <v>17</v>
      </c>
      <c r="H335" s="11" t="s">
        <v>1329</v>
      </c>
      <c r="I335" s="11" t="s">
        <v>1330</v>
      </c>
      <c r="N335" s="18">
        <f>IF(Table159[[#This Row],[Gecontroleerd door koepel]],IF(OR(Table159[[#This Row],[Naam WV nieuw]]&lt;&gt;"",Table159[[#This Row],[Mail WV nieuw]]&lt;&gt;""),1,0),0)</f>
        <v>0</v>
      </c>
    </row>
    <row r="336" spans="1:14">
      <c r="A336" s="11">
        <v>73445</v>
      </c>
      <c r="B336" s="11" t="s">
        <v>708</v>
      </c>
      <c r="C336" s="11" t="s">
        <v>775</v>
      </c>
      <c r="D336" s="11" t="str">
        <f>IFERROR(INDEX('Overzicht Mitz'!C:C,MATCH(Table159[[#This Row],[URA]],'Overzicht Mitz'!A:A,0)),"")</f>
        <v/>
      </c>
      <c r="E336" s="11" t="s">
        <v>42</v>
      </c>
      <c r="F336" s="11" t="s">
        <v>43</v>
      </c>
      <c r="G336" s="11" t="s">
        <v>17</v>
      </c>
      <c r="H336" s="11" t="s">
        <v>1331</v>
      </c>
      <c r="I336" s="11" t="s">
        <v>1332</v>
      </c>
      <c r="N336" s="18">
        <f>IF(Table159[[#This Row],[Gecontroleerd door koepel]],IF(OR(Table159[[#This Row],[Naam WV nieuw]]&lt;&gt;"",Table159[[#This Row],[Mail WV nieuw]]&lt;&gt;""),1,0),0)</f>
        <v>0</v>
      </c>
    </row>
    <row r="337" spans="1:14">
      <c r="A337" s="11">
        <v>73552</v>
      </c>
      <c r="B337" s="11" t="s">
        <v>38</v>
      </c>
      <c r="C337" s="11" t="s">
        <v>775</v>
      </c>
      <c r="D337" s="11" t="str">
        <f>IFERROR(INDEX('Overzicht Mitz'!C:C,MATCH(Table159[[#This Row],[URA]],'Overzicht Mitz'!A:A,0)),"")</f>
        <v/>
      </c>
      <c r="E337" s="11" t="s">
        <v>26</v>
      </c>
      <c r="F337" s="11" t="s">
        <v>27</v>
      </c>
      <c r="G337" s="11" t="s">
        <v>17</v>
      </c>
      <c r="H337" s="11" t="s">
        <v>1188</v>
      </c>
      <c r="I337" s="11" t="s">
        <v>1189</v>
      </c>
      <c r="N337" s="18">
        <f>IF(Table159[[#This Row],[Gecontroleerd door koepel]],IF(OR(Table159[[#This Row],[Naam WV nieuw]]&lt;&gt;"",Table159[[#This Row],[Mail WV nieuw]]&lt;&gt;""),1,0),0)</f>
        <v>0</v>
      </c>
    </row>
    <row r="338" spans="1:14">
      <c r="A338" s="11">
        <v>73598</v>
      </c>
      <c r="B338" s="11" t="s">
        <v>478</v>
      </c>
      <c r="C338" s="11" t="s">
        <v>775</v>
      </c>
      <c r="D338" s="11" t="str">
        <f>IFERROR(INDEX('Overzicht Mitz'!C:C,MATCH(Table159[[#This Row],[URA]],'Overzicht Mitz'!A:A,0)),"")</f>
        <v/>
      </c>
      <c r="E338" s="11" t="s">
        <v>155</v>
      </c>
      <c r="F338" s="11" t="s">
        <v>280</v>
      </c>
      <c r="G338" s="11" t="s">
        <v>265</v>
      </c>
      <c r="H338" s="11" t="s">
        <v>1762</v>
      </c>
      <c r="I338" s="11" t="s">
        <v>1763</v>
      </c>
      <c r="N338" s="18">
        <f>IF(Table159[[#This Row],[Gecontroleerd door koepel]],IF(OR(Table159[[#This Row],[Naam WV nieuw]]&lt;&gt;"",Table159[[#This Row],[Mail WV nieuw]]&lt;&gt;""),1,0),0)</f>
        <v>0</v>
      </c>
    </row>
    <row r="339" spans="1:14">
      <c r="A339" s="11">
        <v>73788</v>
      </c>
      <c r="B339" s="11" t="s">
        <v>396</v>
      </c>
      <c r="C339" s="11" t="s">
        <v>775</v>
      </c>
      <c r="D339" s="11" t="str">
        <f>IFERROR(INDEX('Overzicht Mitz'!C:C,MATCH(Table159[[#This Row],[URA]],'Overzicht Mitz'!A:A,0)),"")</f>
        <v/>
      </c>
      <c r="E339" s="11" t="s">
        <v>52</v>
      </c>
      <c r="F339" s="11" t="s">
        <v>266</v>
      </c>
      <c r="G339" s="11" t="s">
        <v>265</v>
      </c>
      <c r="H339" s="11" t="s">
        <v>1860</v>
      </c>
      <c r="I339" s="11" t="s">
        <v>1861</v>
      </c>
      <c r="M339" s="11" t="b">
        <v>1</v>
      </c>
      <c r="N339" s="18">
        <f>IF(Table159[[#This Row],[Gecontroleerd door koepel]],IF(OR(Table159[[#This Row],[Naam WV nieuw]]&lt;&gt;"",Table159[[#This Row],[Mail WV nieuw]]&lt;&gt;""),1,0),0)</f>
        <v>0</v>
      </c>
    </row>
    <row r="340" spans="1:14">
      <c r="A340" s="11">
        <v>74070</v>
      </c>
      <c r="B340" s="11" t="s">
        <v>420</v>
      </c>
      <c r="C340" s="11" t="s">
        <v>775</v>
      </c>
      <c r="D340" s="11" t="str">
        <f>IFERROR(INDEX('Overzicht Mitz'!C:C,MATCH(Table159[[#This Row],[URA]],'Overzicht Mitz'!A:A,0)),"")</f>
        <v/>
      </c>
      <c r="E340" s="11" t="s">
        <v>415</v>
      </c>
      <c r="F340" s="11" t="s">
        <v>416</v>
      </c>
      <c r="G340" s="11" t="s">
        <v>265</v>
      </c>
      <c r="H340" s="11" t="s">
        <v>1757</v>
      </c>
      <c r="I340" s="11" t="s">
        <v>1758</v>
      </c>
      <c r="N340" s="18">
        <f>IF(Table159[[#This Row],[Gecontroleerd door koepel]],IF(OR(Table159[[#This Row],[Naam WV nieuw]]&lt;&gt;"",Table159[[#This Row],[Mail WV nieuw]]&lt;&gt;""),1,0),0)</f>
        <v>0</v>
      </c>
    </row>
    <row r="341" spans="1:14">
      <c r="A341" s="11">
        <v>74095</v>
      </c>
      <c r="B341" s="11" t="s">
        <v>303</v>
      </c>
      <c r="C341" s="11" t="s">
        <v>775</v>
      </c>
      <c r="D341" s="11" t="str">
        <f>IFERROR(INDEX('Overzicht Mitz'!C:C,MATCH(Table159[[#This Row],[URA]],'Overzicht Mitz'!A:A,0)),"")</f>
        <v/>
      </c>
      <c r="E341" s="11" t="s">
        <v>52</v>
      </c>
      <c r="F341" s="11" t="s">
        <v>266</v>
      </c>
      <c r="G341" s="11" t="s">
        <v>265</v>
      </c>
      <c r="H341" s="11" t="s">
        <v>1633</v>
      </c>
      <c r="I341" s="11" t="s">
        <v>1634</v>
      </c>
      <c r="N341" s="18">
        <f>IF(Table159[[#This Row],[Gecontroleerd door koepel]],IF(OR(Table159[[#This Row],[Naam WV nieuw]]&lt;&gt;"",Table159[[#This Row],[Mail WV nieuw]]&lt;&gt;""),1,0),0)</f>
        <v>0</v>
      </c>
    </row>
    <row r="342" spans="1:14">
      <c r="A342" s="11">
        <v>75136</v>
      </c>
      <c r="B342" s="11" t="s">
        <v>747</v>
      </c>
      <c r="C342" s="11" t="s">
        <v>775</v>
      </c>
      <c r="D342" s="11" t="str">
        <f>IFERROR(INDEX('Overzicht Mitz'!C:C,MATCH(Table159[[#This Row],[URA]],'Overzicht Mitz'!A:A,0)),"")</f>
        <v/>
      </c>
      <c r="E342" s="11" t="s">
        <v>52</v>
      </c>
      <c r="F342" s="11" t="s">
        <v>53</v>
      </c>
      <c r="G342" s="11" t="s">
        <v>17</v>
      </c>
      <c r="H342" s="11" t="s">
        <v>1333</v>
      </c>
      <c r="I342" s="11" t="s">
        <v>1334</v>
      </c>
      <c r="N342" s="18">
        <f>IF(Table159[[#This Row],[Gecontroleerd door koepel]],IF(OR(Table159[[#This Row],[Naam WV nieuw]]&lt;&gt;"",Table159[[#This Row],[Mail WV nieuw]]&lt;&gt;""),1,0),0)</f>
        <v>0</v>
      </c>
    </row>
    <row r="343" spans="1:14">
      <c r="A343" s="11">
        <v>75201</v>
      </c>
      <c r="B343" s="11" t="s">
        <v>479</v>
      </c>
      <c r="C343" s="11" t="s">
        <v>775</v>
      </c>
      <c r="D343" s="11" t="str">
        <f>IFERROR(INDEX('Overzicht Mitz'!C:C,MATCH(Table159[[#This Row],[URA]],'Overzicht Mitz'!A:A,0)),"")</f>
        <v/>
      </c>
      <c r="E343" s="11" t="s">
        <v>155</v>
      </c>
      <c r="F343" s="11" t="s">
        <v>280</v>
      </c>
      <c r="G343" s="11" t="s">
        <v>265</v>
      </c>
      <c r="H343" s="11" t="s">
        <v>1756</v>
      </c>
      <c r="I343" s="11" t="s">
        <v>774</v>
      </c>
      <c r="N343" s="18">
        <f>IF(Table159[[#This Row],[Gecontroleerd door koepel]],IF(OR(Table159[[#This Row],[Naam WV nieuw]]&lt;&gt;"",Table159[[#This Row],[Mail WV nieuw]]&lt;&gt;""),1,0),0)</f>
        <v>0</v>
      </c>
    </row>
    <row r="344" spans="1:14">
      <c r="A344" s="11">
        <v>75213</v>
      </c>
      <c r="B344" s="11" t="s">
        <v>685</v>
      </c>
      <c r="C344" s="11" t="s">
        <v>775</v>
      </c>
      <c r="D344" s="11" t="str">
        <f>IFERROR(INDEX('Overzicht Mitz'!C:C,MATCH(Table159[[#This Row],[URA]],'Overzicht Mitz'!A:A,0)),"")</f>
        <v/>
      </c>
      <c r="E344" s="11" t="s">
        <v>776</v>
      </c>
      <c r="F344" s="11" t="s">
        <v>929</v>
      </c>
      <c r="G344" s="11" t="s">
        <v>17</v>
      </c>
      <c r="H344" s="11" t="s">
        <v>1335</v>
      </c>
      <c r="I344" s="11" t="s">
        <v>1336</v>
      </c>
      <c r="N344" s="18">
        <f>IF(Table159[[#This Row],[Gecontroleerd door koepel]],IF(OR(Table159[[#This Row],[Naam WV nieuw]]&lt;&gt;"",Table159[[#This Row],[Mail WV nieuw]]&lt;&gt;""),1,0),0)</f>
        <v>0</v>
      </c>
    </row>
    <row r="345" spans="1:14">
      <c r="A345" s="11">
        <v>75307</v>
      </c>
      <c r="B345" s="11" t="s">
        <v>44</v>
      </c>
      <c r="C345" s="11" t="s">
        <v>775</v>
      </c>
      <c r="D345" s="11" t="str">
        <f>IFERROR(INDEX('Overzicht Mitz'!C:C,MATCH(Table159[[#This Row],[URA]],'Overzicht Mitz'!A:A,0)),"")</f>
        <v/>
      </c>
      <c r="E345" s="11" t="s">
        <v>26</v>
      </c>
      <c r="F345" s="11" t="s">
        <v>27</v>
      </c>
      <c r="G345" s="11" t="s">
        <v>17</v>
      </c>
      <c r="H345" s="11" t="s">
        <v>1190</v>
      </c>
      <c r="I345" s="11" t="s">
        <v>1191</v>
      </c>
      <c r="N345" s="18">
        <f>IF(Table159[[#This Row],[Gecontroleerd door koepel]],IF(OR(Table159[[#This Row],[Naam WV nieuw]]&lt;&gt;"",Table159[[#This Row],[Mail WV nieuw]]&lt;&gt;""),1,0),0)</f>
        <v>0</v>
      </c>
    </row>
    <row r="346" spans="1:14">
      <c r="A346" s="11">
        <v>75434</v>
      </c>
      <c r="B346" s="11" t="s">
        <v>512</v>
      </c>
      <c r="C346" s="11" t="s">
        <v>775</v>
      </c>
      <c r="D346" s="11" t="str">
        <f>IFERROR(INDEX('Overzicht Mitz'!C:C,MATCH(Table159[[#This Row],[URA]],'Overzicht Mitz'!A:A,0)),"")</f>
        <v/>
      </c>
      <c r="E346" s="11" t="s">
        <v>776</v>
      </c>
      <c r="F346" s="11" t="s">
        <v>777</v>
      </c>
      <c r="G346" s="11" t="s">
        <v>17</v>
      </c>
      <c r="H346" s="11" t="s">
        <v>887</v>
      </c>
      <c r="I346" s="11" t="s">
        <v>888</v>
      </c>
      <c r="N346" s="18">
        <f>IF(Table159[[#This Row],[Gecontroleerd door koepel]],IF(OR(Table159[[#This Row],[Naam WV nieuw]]&lt;&gt;"",Table159[[#This Row],[Mail WV nieuw]]&lt;&gt;""),1,0),0)</f>
        <v>0</v>
      </c>
    </row>
    <row r="347" spans="1:14">
      <c r="A347" s="11">
        <v>75484</v>
      </c>
      <c r="B347" s="11" t="s">
        <v>514</v>
      </c>
      <c r="C347" s="11" t="s">
        <v>775</v>
      </c>
      <c r="D347" s="11" t="str">
        <f>IFERROR(INDEX('Overzicht Mitz'!C:C,MATCH(Table159[[#This Row],[URA]],'Overzicht Mitz'!A:A,0)),"")</f>
        <v/>
      </c>
      <c r="E347" s="11" t="s">
        <v>776</v>
      </c>
      <c r="F347" s="11" t="s">
        <v>777</v>
      </c>
      <c r="G347" s="11" t="s">
        <v>17</v>
      </c>
      <c r="H347" s="11" t="s">
        <v>889</v>
      </c>
      <c r="I347" s="11" t="s">
        <v>890</v>
      </c>
      <c r="N347" s="18">
        <f>IF(Table159[[#This Row],[Gecontroleerd door koepel]],IF(OR(Table159[[#This Row],[Naam WV nieuw]]&lt;&gt;"",Table159[[#This Row],[Mail WV nieuw]]&lt;&gt;""),1,0),0)</f>
        <v>0</v>
      </c>
    </row>
    <row r="348" spans="1:14">
      <c r="A348" s="11">
        <v>75557</v>
      </c>
      <c r="B348" s="11" t="s">
        <v>543</v>
      </c>
      <c r="C348" s="11" t="s">
        <v>775</v>
      </c>
      <c r="D348" s="11" t="str">
        <f>IFERROR(INDEX('Overzicht Mitz'!C:C,MATCH(Table159[[#This Row],[URA]],'Overzicht Mitz'!A:A,0)),"")</f>
        <v/>
      </c>
      <c r="E348" s="11" t="s">
        <v>776</v>
      </c>
      <c r="F348" s="11" t="s">
        <v>777</v>
      </c>
      <c r="G348" s="11" t="s">
        <v>17</v>
      </c>
      <c r="H348" s="11" t="s">
        <v>891</v>
      </c>
      <c r="I348" s="11" t="s">
        <v>892</v>
      </c>
      <c r="N348" s="18">
        <f>IF(Table159[[#This Row],[Gecontroleerd door koepel]],IF(OR(Table159[[#This Row],[Naam WV nieuw]]&lt;&gt;"",Table159[[#This Row],[Mail WV nieuw]]&lt;&gt;""),1,0),0)</f>
        <v>0</v>
      </c>
    </row>
    <row r="349" spans="1:14">
      <c r="A349" s="11">
        <v>75585</v>
      </c>
      <c r="B349" s="11" t="s">
        <v>517</v>
      </c>
      <c r="C349" s="11" t="s">
        <v>775</v>
      </c>
      <c r="D349" s="11" t="str">
        <f>IFERROR(INDEX('Overzicht Mitz'!C:C,MATCH(Table159[[#This Row],[URA]],'Overzicht Mitz'!A:A,0)),"")</f>
        <v/>
      </c>
      <c r="E349" s="11" t="s">
        <v>776</v>
      </c>
      <c r="F349" s="11" t="s">
        <v>777</v>
      </c>
      <c r="G349" s="11" t="s">
        <v>17</v>
      </c>
      <c r="H349" s="11" t="s">
        <v>893</v>
      </c>
      <c r="I349" s="11" t="s">
        <v>894</v>
      </c>
      <c r="N349" s="18">
        <f>IF(Table159[[#This Row],[Gecontroleerd door koepel]],IF(OR(Table159[[#This Row],[Naam WV nieuw]]&lt;&gt;"",Table159[[#This Row],[Mail WV nieuw]]&lt;&gt;""),1,0),0)</f>
        <v>0</v>
      </c>
    </row>
    <row r="350" spans="1:14">
      <c r="A350" s="11">
        <v>75586</v>
      </c>
      <c r="B350" s="11" t="s">
        <v>531</v>
      </c>
      <c r="C350" s="11" t="s">
        <v>775</v>
      </c>
      <c r="D350" s="11" t="str">
        <f>IFERROR(INDEX('Overzicht Mitz'!C:C,MATCH(Table159[[#This Row],[URA]],'Overzicht Mitz'!A:A,0)),"")</f>
        <v/>
      </c>
      <c r="E350" s="11" t="s">
        <v>776</v>
      </c>
      <c r="F350" s="11" t="s">
        <v>777</v>
      </c>
      <c r="G350" s="11" t="s">
        <v>17</v>
      </c>
      <c r="H350" s="11" t="s">
        <v>895</v>
      </c>
      <c r="I350" s="11" t="s">
        <v>896</v>
      </c>
      <c r="N350" s="18">
        <f>IF(Table159[[#This Row],[Gecontroleerd door koepel]],IF(OR(Table159[[#This Row],[Naam WV nieuw]]&lt;&gt;"",Table159[[#This Row],[Mail WV nieuw]]&lt;&gt;""),1,0),0)</f>
        <v>0</v>
      </c>
    </row>
    <row r="351" spans="1:14">
      <c r="A351" s="11">
        <v>75633</v>
      </c>
      <c r="B351" s="11" t="s">
        <v>558</v>
      </c>
      <c r="C351" s="11" t="s">
        <v>775</v>
      </c>
      <c r="D351" s="11" t="str">
        <f>IFERROR(INDEX('Overzicht Mitz'!C:C,MATCH(Table159[[#This Row],[URA]],'Overzicht Mitz'!A:A,0)),"")</f>
        <v/>
      </c>
      <c r="E351" s="11" t="s">
        <v>776</v>
      </c>
      <c r="F351" s="11" t="s">
        <v>777</v>
      </c>
      <c r="G351" s="11" t="s">
        <v>17</v>
      </c>
      <c r="H351" s="11" t="s">
        <v>897</v>
      </c>
      <c r="I351" s="11" t="s">
        <v>898</v>
      </c>
      <c r="N351" s="18">
        <f>IF(Table159[[#This Row],[Gecontroleerd door koepel]],IF(OR(Table159[[#This Row],[Naam WV nieuw]]&lt;&gt;"",Table159[[#This Row],[Mail WV nieuw]]&lt;&gt;""),1,0),0)</f>
        <v>0</v>
      </c>
    </row>
    <row r="352" spans="1:14">
      <c r="A352" s="11">
        <v>75656</v>
      </c>
      <c r="B352" s="11" t="s">
        <v>676</v>
      </c>
      <c r="C352" s="11" t="s">
        <v>775</v>
      </c>
      <c r="D352" s="11" t="str">
        <f>IFERROR(INDEX('Overzicht Mitz'!C:C,MATCH(Table159[[#This Row],[URA]],'Overzicht Mitz'!A:A,0)),"")</f>
        <v/>
      </c>
      <c r="E352" s="11" t="s">
        <v>776</v>
      </c>
      <c r="F352" s="11" t="s">
        <v>983</v>
      </c>
      <c r="G352" s="11" t="s">
        <v>17</v>
      </c>
      <c r="H352" s="11" t="s">
        <v>1293</v>
      </c>
      <c r="I352" s="11" t="s">
        <v>1294</v>
      </c>
      <c r="N352" s="18">
        <f>IF(Table159[[#This Row],[Gecontroleerd door koepel]],IF(OR(Table159[[#This Row],[Naam WV nieuw]]&lt;&gt;"",Table159[[#This Row],[Mail WV nieuw]]&lt;&gt;""),1,0),0)</f>
        <v>0</v>
      </c>
    </row>
    <row r="353" spans="1:14">
      <c r="A353" s="11">
        <v>75668</v>
      </c>
      <c r="B353" s="11" t="s">
        <v>353</v>
      </c>
      <c r="C353" s="11" t="s">
        <v>775</v>
      </c>
      <c r="D353" s="11" t="str">
        <f>IFERROR(INDEX('Overzicht Mitz'!C:C,MATCH(Table159[[#This Row],[URA]],'Overzicht Mitz'!A:A,0)),"")</f>
        <v>Unicum</v>
      </c>
      <c r="E353" s="11" t="s">
        <v>52</v>
      </c>
      <c r="F353" s="11" t="s">
        <v>266</v>
      </c>
      <c r="G353" s="11" t="s">
        <v>265</v>
      </c>
      <c r="H353" s="11" t="s">
        <v>1614</v>
      </c>
      <c r="I353" s="11" t="s">
        <v>1615</v>
      </c>
      <c r="M353" s="11" t="b">
        <v>1</v>
      </c>
      <c r="N353" s="18">
        <f>IF(Table159[[#This Row],[Gecontroleerd door koepel]],IF(OR(Table159[[#This Row],[Naam WV nieuw]]&lt;&gt;"",Table159[[#This Row],[Mail WV nieuw]]&lt;&gt;""),1,0),0)</f>
        <v>0</v>
      </c>
    </row>
    <row r="354" spans="1:14">
      <c r="A354" s="11">
        <v>75696</v>
      </c>
      <c r="B354" s="11" t="s">
        <v>434</v>
      </c>
      <c r="C354" s="11" t="s">
        <v>775</v>
      </c>
      <c r="D354" s="11" t="str">
        <f>IFERROR(INDEX('Overzicht Mitz'!C:C,MATCH(Table159[[#This Row],[URA]],'Overzicht Mitz'!A:A,0)),"")</f>
        <v/>
      </c>
      <c r="E354" s="11" t="s">
        <v>415</v>
      </c>
      <c r="F354" s="11" t="s">
        <v>416</v>
      </c>
      <c r="G354" s="11" t="s">
        <v>265</v>
      </c>
      <c r="H354" s="11" t="s">
        <v>1759</v>
      </c>
      <c r="I354" s="11" t="s">
        <v>1760</v>
      </c>
      <c r="N354" s="18">
        <f>IF(Table159[[#This Row],[Gecontroleerd door koepel]],IF(OR(Table159[[#This Row],[Naam WV nieuw]]&lt;&gt;"",Table159[[#This Row],[Mail WV nieuw]]&lt;&gt;""),1,0),0)</f>
        <v>0</v>
      </c>
    </row>
    <row r="355" spans="1:14">
      <c r="A355" s="11">
        <v>75713</v>
      </c>
      <c r="B355" s="11" t="s">
        <v>662</v>
      </c>
      <c r="C355" s="11" t="s">
        <v>775</v>
      </c>
      <c r="D355" s="11" t="str">
        <f>IFERROR(INDEX('Overzicht Mitz'!C:C,MATCH(Table159[[#This Row],[URA]],'Overzicht Mitz'!A:A,0)),"")</f>
        <v/>
      </c>
      <c r="E355" s="11" t="s">
        <v>776</v>
      </c>
      <c r="F355" s="11" t="s">
        <v>777</v>
      </c>
      <c r="G355" s="11" t="s">
        <v>17</v>
      </c>
      <c r="H355" s="11" t="s">
        <v>1107</v>
      </c>
      <c r="I355" s="11" t="s">
        <v>1108</v>
      </c>
      <c r="N355" s="18">
        <f>IF(Table159[[#This Row],[Gecontroleerd door koepel]],IF(OR(Table159[[#This Row],[Naam WV nieuw]]&lt;&gt;"",Table159[[#This Row],[Mail WV nieuw]]&lt;&gt;""),1,0),0)</f>
        <v>0</v>
      </c>
    </row>
    <row r="356" spans="1:14">
      <c r="A356" s="11">
        <v>75765</v>
      </c>
      <c r="B356" s="11" t="s">
        <v>695</v>
      </c>
      <c r="C356" s="11" t="s">
        <v>775</v>
      </c>
      <c r="D356" s="11" t="str">
        <f>IFERROR(INDEX('Overzicht Mitz'!C:C,MATCH(Table159[[#This Row],[URA]],'Overzicht Mitz'!A:A,0)),"")</f>
        <v/>
      </c>
      <c r="E356" s="11" t="s">
        <v>776</v>
      </c>
      <c r="F356" s="11" t="s">
        <v>983</v>
      </c>
      <c r="G356" s="11" t="s">
        <v>17</v>
      </c>
      <c r="H356" s="11" t="s">
        <v>1337</v>
      </c>
      <c r="I356" s="11" t="s">
        <v>1338</v>
      </c>
      <c r="N356" s="18">
        <f>IF(Table159[[#This Row],[Gecontroleerd door koepel]],IF(OR(Table159[[#This Row],[Naam WV nieuw]]&lt;&gt;"",Table159[[#This Row],[Mail WV nieuw]]&lt;&gt;""),1,0),0)</f>
        <v>0</v>
      </c>
    </row>
    <row r="357" spans="1:14">
      <c r="A357" s="11">
        <v>75808</v>
      </c>
      <c r="B357" s="11" t="s">
        <v>365</v>
      </c>
      <c r="C357" s="11" t="s">
        <v>775</v>
      </c>
      <c r="D357" s="11" t="str">
        <f>IFERROR(INDEX('Overzicht Mitz'!C:C,MATCH(Table159[[#This Row],[URA]],'Overzicht Mitz'!A:A,0)),"")</f>
        <v/>
      </c>
      <c r="E357" s="11" t="s">
        <v>52</v>
      </c>
      <c r="F357" s="11" t="s">
        <v>266</v>
      </c>
      <c r="G357" s="11" t="s">
        <v>265</v>
      </c>
      <c r="H357" s="11" t="s">
        <v>1633</v>
      </c>
      <c r="I357" s="11" t="s">
        <v>1634</v>
      </c>
      <c r="M357" s="11" t="b">
        <v>1</v>
      </c>
      <c r="N357" s="18">
        <f>IF(Table159[[#This Row],[Gecontroleerd door koepel]],IF(OR(Table159[[#This Row],[Naam WV nieuw]]&lt;&gt;"",Table159[[#This Row],[Mail WV nieuw]]&lt;&gt;""),1,0),0)</f>
        <v>0</v>
      </c>
    </row>
    <row r="358" spans="1:14">
      <c r="A358" s="11">
        <v>75815</v>
      </c>
      <c r="B358" s="11" t="s">
        <v>292</v>
      </c>
      <c r="C358" s="11" t="s">
        <v>775</v>
      </c>
      <c r="D358" s="11" t="str">
        <f>IFERROR(INDEX('Overzicht Mitz'!C:C,MATCH(Table159[[#This Row],[URA]],'Overzicht Mitz'!A:A,0)),"")</f>
        <v/>
      </c>
      <c r="E358" s="11" t="s">
        <v>52</v>
      </c>
      <c r="F358" s="11" t="s">
        <v>266</v>
      </c>
      <c r="G358" s="11" t="s">
        <v>265</v>
      </c>
      <c r="H358" s="11" t="s">
        <v>1633</v>
      </c>
      <c r="I358" s="11" t="s">
        <v>1634</v>
      </c>
      <c r="N358" s="18">
        <f>IF(Table159[[#This Row],[Gecontroleerd door koepel]],IF(OR(Table159[[#This Row],[Naam WV nieuw]]&lt;&gt;"",Table159[[#This Row],[Mail WV nieuw]]&lt;&gt;""),1,0),0)</f>
        <v>0</v>
      </c>
    </row>
    <row r="359" spans="1:14">
      <c r="A359" s="11">
        <v>75833</v>
      </c>
      <c r="B359" s="11" t="s">
        <v>347</v>
      </c>
      <c r="C359" s="11" t="s">
        <v>775</v>
      </c>
      <c r="D359" s="11" t="str">
        <f>IFERROR(INDEX('Overzicht Mitz'!C:C,MATCH(Table159[[#This Row],[URA]],'Overzicht Mitz'!A:A,0)),"")</f>
        <v/>
      </c>
      <c r="E359" s="11" t="s">
        <v>52</v>
      </c>
      <c r="F359" s="11" t="s">
        <v>266</v>
      </c>
      <c r="G359" s="11" t="s">
        <v>265</v>
      </c>
      <c r="H359" s="11" t="s">
        <v>1633</v>
      </c>
      <c r="I359" s="11" t="s">
        <v>1634</v>
      </c>
      <c r="M359" s="11" t="b">
        <v>1</v>
      </c>
      <c r="N359" s="18">
        <f>IF(Table159[[#This Row],[Gecontroleerd door koepel]],IF(OR(Table159[[#This Row],[Naam WV nieuw]]&lt;&gt;"",Table159[[#This Row],[Mail WV nieuw]]&lt;&gt;""),1,0),0)</f>
        <v>0</v>
      </c>
    </row>
    <row r="360" spans="1:14">
      <c r="A360" s="11">
        <v>75835</v>
      </c>
      <c r="B360" s="11" t="s">
        <v>423</v>
      </c>
      <c r="C360" s="11" t="s">
        <v>775</v>
      </c>
      <c r="D360" s="11" t="str">
        <f>IFERROR(INDEX('Overzicht Mitz'!C:C,MATCH(Table159[[#This Row],[URA]],'Overzicht Mitz'!A:A,0)),"")</f>
        <v/>
      </c>
      <c r="E360" s="11" t="s">
        <v>52</v>
      </c>
      <c r="F360" s="11" t="s">
        <v>266</v>
      </c>
      <c r="G360" s="11" t="s">
        <v>265</v>
      </c>
      <c r="H360" s="11" t="s">
        <v>1633</v>
      </c>
      <c r="I360" s="11" t="s">
        <v>1634</v>
      </c>
      <c r="N360" s="18">
        <f>IF(Table159[[#This Row],[Gecontroleerd door koepel]],IF(OR(Table159[[#This Row],[Naam WV nieuw]]&lt;&gt;"",Table159[[#This Row],[Mail WV nieuw]]&lt;&gt;""),1,0),0)</f>
        <v>0</v>
      </c>
    </row>
    <row r="361" spans="1:14">
      <c r="A361" s="11">
        <v>76036</v>
      </c>
      <c r="B361" s="11" t="s">
        <v>302</v>
      </c>
      <c r="C361" s="11" t="s">
        <v>775</v>
      </c>
      <c r="D361" s="11" t="str">
        <f>IFERROR(INDEX('Overzicht Mitz'!C:C,MATCH(Table159[[#This Row],[URA]],'Overzicht Mitz'!A:A,0)),"")</f>
        <v/>
      </c>
      <c r="E361" s="11" t="s">
        <v>52</v>
      </c>
      <c r="F361" s="11" t="s">
        <v>266</v>
      </c>
      <c r="G361" s="11" t="s">
        <v>265</v>
      </c>
      <c r="H361" s="11" t="s">
        <v>1766</v>
      </c>
      <c r="I361" s="11" t="s">
        <v>1767</v>
      </c>
      <c r="N361" s="18">
        <f>IF(Table159[[#This Row],[Gecontroleerd door koepel]],IF(OR(Table159[[#This Row],[Naam WV nieuw]]&lt;&gt;"",Table159[[#This Row],[Mail WV nieuw]]&lt;&gt;""),1,0),0)</f>
        <v>0</v>
      </c>
    </row>
    <row r="362" spans="1:14">
      <c r="A362" s="11">
        <v>76194</v>
      </c>
      <c r="B362" s="11" t="s">
        <v>372</v>
      </c>
      <c r="C362" s="11" t="s">
        <v>775</v>
      </c>
      <c r="D362" s="11" t="str">
        <f>IFERROR(INDEX('Overzicht Mitz'!C:C,MATCH(Table159[[#This Row],[URA]],'Overzicht Mitz'!A:A,0)),"")</f>
        <v/>
      </c>
      <c r="E362" s="11" t="s">
        <v>52</v>
      </c>
      <c r="F362" s="11" t="s">
        <v>266</v>
      </c>
      <c r="G362" s="11" t="s">
        <v>265</v>
      </c>
      <c r="H362" s="11" t="s">
        <v>1768</v>
      </c>
      <c r="I362" s="11" t="s">
        <v>1741</v>
      </c>
      <c r="M362" s="11" t="b">
        <v>1</v>
      </c>
      <c r="N362" s="18">
        <f>IF(Table159[[#This Row],[Gecontroleerd door koepel]],IF(OR(Table159[[#This Row],[Naam WV nieuw]]&lt;&gt;"",Table159[[#This Row],[Mail WV nieuw]]&lt;&gt;""),1,0),0)</f>
        <v>0</v>
      </c>
    </row>
    <row r="363" spans="1:14">
      <c r="A363" s="11">
        <v>76212</v>
      </c>
      <c r="B363" s="11" t="s">
        <v>572</v>
      </c>
      <c r="C363" s="11" t="s">
        <v>775</v>
      </c>
      <c r="D363" s="11" t="str">
        <f>IFERROR(INDEX('Overzicht Mitz'!C:C,MATCH(Table159[[#This Row],[URA]],'Overzicht Mitz'!A:A,0)),"")</f>
        <v/>
      </c>
      <c r="E363" s="11" t="s">
        <v>52</v>
      </c>
      <c r="F363" s="11" t="s">
        <v>53</v>
      </c>
      <c r="G363" s="11" t="s">
        <v>17</v>
      </c>
      <c r="H363" s="11" t="s">
        <v>899</v>
      </c>
      <c r="I363" s="11" t="s">
        <v>900</v>
      </c>
      <c r="N363" s="18">
        <f>IF(Table159[[#This Row],[Gecontroleerd door koepel]],IF(OR(Table159[[#This Row],[Naam WV nieuw]]&lt;&gt;"",Table159[[#This Row],[Mail WV nieuw]]&lt;&gt;""),1,0),0)</f>
        <v>0</v>
      </c>
    </row>
    <row r="364" spans="1:14">
      <c r="A364" s="11">
        <v>76260</v>
      </c>
      <c r="B364" s="11" t="s">
        <v>476</v>
      </c>
      <c r="C364" s="11" t="s">
        <v>775</v>
      </c>
      <c r="D364" s="11" t="str">
        <f>IFERROR(INDEX('Overzicht Mitz'!C:C,MATCH(Table159[[#This Row],[URA]],'Overzicht Mitz'!A:A,0)),"")</f>
        <v/>
      </c>
      <c r="E364" s="11" t="s">
        <v>155</v>
      </c>
      <c r="F364" s="11" t="s">
        <v>280</v>
      </c>
      <c r="G364" s="11" t="s">
        <v>265</v>
      </c>
      <c r="H364" s="11" t="s">
        <v>1785</v>
      </c>
      <c r="I364" s="11" t="s">
        <v>1786</v>
      </c>
      <c r="N364" s="18">
        <f>IF(Table159[[#This Row],[Gecontroleerd door koepel]],IF(OR(Table159[[#This Row],[Naam WV nieuw]]&lt;&gt;"",Table159[[#This Row],[Mail WV nieuw]]&lt;&gt;""),1,0),0)</f>
        <v>0</v>
      </c>
    </row>
    <row r="365" spans="1:14">
      <c r="A365" s="11">
        <v>76264</v>
      </c>
      <c r="B365" s="11" t="s">
        <v>28</v>
      </c>
      <c r="C365" s="11" t="s">
        <v>775</v>
      </c>
      <c r="D365" s="11" t="str">
        <f>IFERROR(INDEX('Overzicht Mitz'!C:C,MATCH(Table159[[#This Row],[URA]],'Overzicht Mitz'!A:A,0)),"")</f>
        <v/>
      </c>
      <c r="E365" s="11" t="s">
        <v>26</v>
      </c>
      <c r="F365" s="11" t="s">
        <v>27</v>
      </c>
      <c r="G365" s="11" t="s">
        <v>17</v>
      </c>
      <c r="H365" s="11" t="s">
        <v>1171</v>
      </c>
      <c r="I365" s="11" t="s">
        <v>1172</v>
      </c>
      <c r="N365" s="18">
        <f>IF(Table159[[#This Row],[Gecontroleerd door koepel]],IF(OR(Table159[[#This Row],[Naam WV nieuw]]&lt;&gt;"",Table159[[#This Row],[Mail WV nieuw]]&lt;&gt;""),1,0),0)</f>
        <v>0</v>
      </c>
    </row>
    <row r="366" spans="1:14">
      <c r="A366" s="11">
        <v>76458</v>
      </c>
      <c r="B366" s="11" t="s">
        <v>1920</v>
      </c>
      <c r="C366" s="11" t="s">
        <v>775</v>
      </c>
      <c r="D366" s="11" t="str">
        <f>IFERROR(INDEX('Overzicht Mitz'!C:C,MATCH(Table159[[#This Row],[URA]],'Overzicht Mitz'!A:A,0)),"")</f>
        <v/>
      </c>
      <c r="E366" s="11" t="s">
        <v>776</v>
      </c>
      <c r="F366" s="11" t="s">
        <v>983</v>
      </c>
      <c r="G366" s="11" t="s">
        <v>17</v>
      </c>
      <c r="H366" s="11" t="s">
        <v>1921</v>
      </c>
      <c r="I366" s="11" t="s">
        <v>1922</v>
      </c>
      <c r="N366" s="18">
        <f>IF(Table159[[#This Row],[Gecontroleerd door koepel]],IF(OR(Table159[[#This Row],[Naam WV nieuw]]&lt;&gt;"",Table159[[#This Row],[Mail WV nieuw]]&lt;&gt;""),1,0),0)</f>
        <v>0</v>
      </c>
    </row>
    <row r="367" spans="1:14">
      <c r="A367" s="11">
        <v>76485</v>
      </c>
      <c r="B367" s="11" t="s">
        <v>1772</v>
      </c>
      <c r="C367" s="11" t="s">
        <v>775</v>
      </c>
      <c r="D367" s="11" t="str">
        <f>IFERROR(INDEX('Overzicht Mitz'!C:C,MATCH(Table159[[#This Row],[URA]],'Overzicht Mitz'!A:A,0)),"")</f>
        <v/>
      </c>
      <c r="E367" s="11" t="s">
        <v>19</v>
      </c>
      <c r="F367" s="11" t="s">
        <v>20</v>
      </c>
      <c r="G367" s="11" t="s">
        <v>1746</v>
      </c>
      <c r="H367" s="11" t="s">
        <v>1773</v>
      </c>
      <c r="I367" s="11" t="s">
        <v>1774</v>
      </c>
      <c r="N367" s="18">
        <f>IF(Table159[[#This Row],[Gecontroleerd door koepel]],IF(OR(Table159[[#This Row],[Naam WV nieuw]]&lt;&gt;"",Table159[[#This Row],[Mail WV nieuw]]&lt;&gt;""),1,0),0)</f>
        <v>0</v>
      </c>
    </row>
    <row r="368" spans="1:14">
      <c r="A368" s="11">
        <v>76494</v>
      </c>
      <c r="B368" s="11" t="s">
        <v>64</v>
      </c>
      <c r="C368" s="11" t="s">
        <v>775</v>
      </c>
      <c r="D368" s="11" t="str">
        <f>IFERROR(INDEX('Overzicht Mitz'!C:C,MATCH(Table159[[#This Row],[URA]],'Overzicht Mitz'!A:A,0)),"")</f>
        <v/>
      </c>
      <c r="E368" s="11" t="s">
        <v>26</v>
      </c>
      <c r="F368" s="11" t="s">
        <v>27</v>
      </c>
      <c r="G368" s="11" t="s">
        <v>17</v>
      </c>
      <c r="H368" s="11" t="s">
        <v>1202</v>
      </c>
      <c r="I368" s="11" t="s">
        <v>1203</v>
      </c>
      <c r="N368" s="18">
        <f>IF(Table159[[#This Row],[Gecontroleerd door koepel]],IF(OR(Table159[[#This Row],[Naam WV nieuw]]&lt;&gt;"",Table159[[#This Row],[Mail WV nieuw]]&lt;&gt;""),1,0),0)</f>
        <v>0</v>
      </c>
    </row>
    <row r="369" spans="1:14">
      <c r="A369" s="11">
        <v>76527</v>
      </c>
      <c r="B369" s="11" t="s">
        <v>1775</v>
      </c>
      <c r="C369" s="11" t="s">
        <v>775</v>
      </c>
      <c r="D369" s="11" t="str">
        <f>IFERROR(INDEX('Overzicht Mitz'!C:C,MATCH(Table159[[#This Row],[URA]],'Overzicht Mitz'!A:A,0)),"")</f>
        <v/>
      </c>
      <c r="E369" s="11" t="s">
        <v>19</v>
      </c>
      <c r="F369" s="11" t="s">
        <v>20</v>
      </c>
      <c r="G369" s="11" t="s">
        <v>1746</v>
      </c>
      <c r="H369" s="11" t="s">
        <v>1776</v>
      </c>
      <c r="I369" s="11" t="s">
        <v>1777</v>
      </c>
      <c r="N369" s="18">
        <f>IF(Table159[[#This Row],[Gecontroleerd door koepel]],IF(OR(Table159[[#This Row],[Naam WV nieuw]]&lt;&gt;"",Table159[[#This Row],[Mail WV nieuw]]&lt;&gt;""),1,0),0)</f>
        <v>0</v>
      </c>
    </row>
    <row r="370" spans="1:14">
      <c r="A370" s="11">
        <v>76532</v>
      </c>
      <c r="B370" s="11" t="s">
        <v>1769</v>
      </c>
      <c r="C370" s="11" t="s">
        <v>775</v>
      </c>
      <c r="D370" s="11" t="str">
        <f>IFERROR(INDEX('Overzicht Mitz'!C:C,MATCH(Table159[[#This Row],[URA]],'Overzicht Mitz'!A:A,0)),"")</f>
        <v>Unicum</v>
      </c>
      <c r="E370" s="11" t="s">
        <v>19</v>
      </c>
      <c r="F370" s="11" t="s">
        <v>20</v>
      </c>
      <c r="G370" s="11" t="s">
        <v>1746</v>
      </c>
      <c r="H370" s="11" t="s">
        <v>1770</v>
      </c>
      <c r="I370" s="11" t="s">
        <v>1771</v>
      </c>
      <c r="N370" s="18">
        <f>IF(Table159[[#This Row],[Gecontroleerd door koepel]],IF(OR(Table159[[#This Row],[Naam WV nieuw]]&lt;&gt;"",Table159[[#This Row],[Mail WV nieuw]]&lt;&gt;""),1,0),0)</f>
        <v>0</v>
      </c>
    </row>
    <row r="371" spans="1:14">
      <c r="A371" s="11">
        <v>76563</v>
      </c>
      <c r="B371" s="11" t="s">
        <v>1778</v>
      </c>
      <c r="C371" s="11" t="s">
        <v>775</v>
      </c>
      <c r="D371" s="11" t="str">
        <f>IFERROR(INDEX('Overzicht Mitz'!C:C,MATCH(Table159[[#This Row],[URA]],'Overzicht Mitz'!A:A,0)),"")</f>
        <v>ACE</v>
      </c>
      <c r="E371" s="11" t="s">
        <v>19</v>
      </c>
      <c r="F371" s="11" t="s">
        <v>20</v>
      </c>
      <c r="G371" s="11" t="s">
        <v>1746</v>
      </c>
      <c r="H371" s="11" t="s">
        <v>1779</v>
      </c>
      <c r="I371" s="11" t="s">
        <v>1780</v>
      </c>
      <c r="N371" s="18">
        <f>IF(Table159[[#This Row],[Gecontroleerd door koepel]],IF(OR(Table159[[#This Row],[Naam WV nieuw]]&lt;&gt;"",Table159[[#This Row],[Mail WV nieuw]]&lt;&gt;""),1,0),0)</f>
        <v>0</v>
      </c>
    </row>
    <row r="372" spans="1:14">
      <c r="A372" s="11">
        <v>76575</v>
      </c>
      <c r="B372" s="11" t="s">
        <v>742</v>
      </c>
      <c r="C372" s="11" t="s">
        <v>775</v>
      </c>
      <c r="D372" s="11" t="str">
        <f>IFERROR(INDEX('Overzicht Mitz'!C:C,MATCH(Table159[[#This Row],[URA]],'Overzicht Mitz'!A:A,0)),"")</f>
        <v/>
      </c>
      <c r="E372" s="11" t="s">
        <v>52</v>
      </c>
      <c r="F372" s="11" t="s">
        <v>53</v>
      </c>
      <c r="G372" s="11" t="s">
        <v>17</v>
      </c>
      <c r="H372" s="11" t="s">
        <v>1339</v>
      </c>
      <c r="I372" s="11" t="s">
        <v>1340</v>
      </c>
      <c r="N372" s="18">
        <f>IF(Table159[[#This Row],[Gecontroleerd door koepel]],IF(OR(Table159[[#This Row],[Naam WV nieuw]]&lt;&gt;"",Table159[[#This Row],[Mail WV nieuw]]&lt;&gt;""),1,0),0)</f>
        <v>0</v>
      </c>
    </row>
    <row r="373" spans="1:14">
      <c r="A373" s="11">
        <v>76597</v>
      </c>
      <c r="B373" s="11" t="s">
        <v>748</v>
      </c>
      <c r="C373" s="11" t="s">
        <v>775</v>
      </c>
      <c r="D373" s="11" t="str">
        <f>IFERROR(INDEX('Overzicht Mitz'!C:C,MATCH(Table159[[#This Row],[URA]],'Overzicht Mitz'!A:A,0)),"")</f>
        <v/>
      </c>
      <c r="E373" s="11" t="s">
        <v>155</v>
      </c>
      <c r="F373" s="11" t="s">
        <v>156</v>
      </c>
      <c r="G373" s="11" t="s">
        <v>17</v>
      </c>
      <c r="H373" s="11" t="s">
        <v>1341</v>
      </c>
      <c r="I373" s="11" t="s">
        <v>1342</v>
      </c>
      <c r="N373" s="18">
        <f>IF(Table159[[#This Row],[Gecontroleerd door koepel]],IF(OR(Table159[[#This Row],[Naam WV nieuw]]&lt;&gt;"",Table159[[#This Row],[Mail WV nieuw]]&lt;&gt;""),1,0),0)</f>
        <v>0</v>
      </c>
    </row>
    <row r="374" spans="1:14">
      <c r="A374" s="11">
        <v>76637</v>
      </c>
      <c r="B374" s="11" t="s">
        <v>535</v>
      </c>
      <c r="C374" s="11" t="s">
        <v>775</v>
      </c>
      <c r="D374" s="11" t="str">
        <f>IFERROR(INDEX('Overzicht Mitz'!C:C,MATCH(Table159[[#This Row],[URA]],'Overzicht Mitz'!A:A,0)),"")</f>
        <v/>
      </c>
      <c r="E374" s="11" t="s">
        <v>776</v>
      </c>
      <c r="F374" s="11" t="s">
        <v>777</v>
      </c>
      <c r="G374" s="11" t="s">
        <v>17</v>
      </c>
      <c r="H374" s="11" t="s">
        <v>901</v>
      </c>
      <c r="I374" s="11" t="s">
        <v>902</v>
      </c>
      <c r="N374" s="18">
        <f>IF(Table159[[#This Row],[Gecontroleerd door koepel]],IF(OR(Table159[[#This Row],[Naam WV nieuw]]&lt;&gt;"",Table159[[#This Row],[Mail WV nieuw]]&lt;&gt;""),1,0),0)</f>
        <v>0</v>
      </c>
    </row>
    <row r="375" spans="1:14">
      <c r="A375" s="11">
        <v>76678</v>
      </c>
      <c r="B375" s="11" t="s">
        <v>453</v>
      </c>
      <c r="C375" s="11" t="s">
        <v>775</v>
      </c>
      <c r="D375" s="11" t="str">
        <f>IFERROR(INDEX('Overzicht Mitz'!C:C,MATCH(Table159[[#This Row],[URA]],'Overzicht Mitz'!A:A,0)),"")</f>
        <v/>
      </c>
      <c r="E375" s="11" t="s">
        <v>52</v>
      </c>
      <c r="F375" s="11" t="s">
        <v>266</v>
      </c>
      <c r="G375" s="11" t="s">
        <v>265</v>
      </c>
      <c r="H375" s="11" t="s">
        <v>1788</v>
      </c>
      <c r="I375" s="11" t="s">
        <v>1594</v>
      </c>
      <c r="N375" s="18">
        <f>IF(Table159[[#This Row],[Gecontroleerd door koepel]],IF(OR(Table159[[#This Row],[Naam WV nieuw]]&lt;&gt;"",Table159[[#This Row],[Mail WV nieuw]]&lt;&gt;""),1,0),0)</f>
        <v>0</v>
      </c>
    </row>
    <row r="376" spans="1:14">
      <c r="A376" s="11">
        <v>77694</v>
      </c>
      <c r="B376" s="11" t="s">
        <v>671</v>
      </c>
      <c r="C376" s="11" t="s">
        <v>775</v>
      </c>
      <c r="D376" s="11" t="str">
        <f>IFERROR(INDEX('Overzicht Mitz'!C:C,MATCH(Table159[[#This Row],[URA]],'Overzicht Mitz'!A:A,0)),"")</f>
        <v/>
      </c>
      <c r="E376" s="11" t="s">
        <v>776</v>
      </c>
      <c r="F376" s="11" t="s">
        <v>983</v>
      </c>
      <c r="G376" s="11" t="s">
        <v>17</v>
      </c>
      <c r="H376" s="11" t="s">
        <v>1343</v>
      </c>
      <c r="I376" s="11" t="s">
        <v>1344</v>
      </c>
      <c r="N376" s="18">
        <f>IF(Table159[[#This Row],[Gecontroleerd door koepel]],IF(OR(Table159[[#This Row],[Naam WV nieuw]]&lt;&gt;"",Table159[[#This Row],[Mail WV nieuw]]&lt;&gt;""),1,0),0)</f>
        <v>0</v>
      </c>
    </row>
    <row r="377" spans="1:14">
      <c r="A377" s="11">
        <v>77714</v>
      </c>
      <c r="B377" s="11" t="s">
        <v>293</v>
      </c>
      <c r="C377" s="11" t="s">
        <v>775</v>
      </c>
      <c r="D377" s="11" t="str">
        <f>IFERROR(INDEX('Overzicht Mitz'!C:C,MATCH(Table159[[#This Row],[URA]],'Overzicht Mitz'!A:A,0)),"")</f>
        <v/>
      </c>
      <c r="E377" s="11" t="s">
        <v>309</v>
      </c>
      <c r="F377" s="11" t="s">
        <v>310</v>
      </c>
      <c r="G377" s="11" t="s">
        <v>265</v>
      </c>
      <c r="H377" s="11" t="s">
        <v>1916</v>
      </c>
      <c r="I377" s="11" t="s">
        <v>1701</v>
      </c>
      <c r="N377" s="18">
        <f>IF(Table159[[#This Row],[Gecontroleerd door koepel]],IF(OR(Table159[[#This Row],[Naam WV nieuw]]&lt;&gt;"",Table159[[#This Row],[Mail WV nieuw]]&lt;&gt;""),1,0),0)</f>
        <v>0</v>
      </c>
    </row>
    <row r="378" spans="1:14">
      <c r="A378" s="11">
        <v>77769</v>
      </c>
      <c r="B378" s="11" t="s">
        <v>408</v>
      </c>
      <c r="C378" s="11" t="s">
        <v>775</v>
      </c>
      <c r="D378" s="11" t="str">
        <f>IFERROR(INDEX('Overzicht Mitz'!C:C,MATCH(Table159[[#This Row],[URA]],'Overzicht Mitz'!A:A,0)),"")</f>
        <v/>
      </c>
      <c r="E378" s="11" t="s">
        <v>155</v>
      </c>
      <c r="F378" s="11" t="s">
        <v>280</v>
      </c>
      <c r="G378" s="11" t="s">
        <v>265</v>
      </c>
      <c r="H378" s="11" t="s">
        <v>1783</v>
      </c>
      <c r="I378" s="11" t="s">
        <v>1784</v>
      </c>
      <c r="M378" s="11" t="b">
        <v>1</v>
      </c>
      <c r="N378" s="18">
        <f>IF(Table159[[#This Row],[Gecontroleerd door koepel]],IF(OR(Table159[[#This Row],[Naam WV nieuw]]&lt;&gt;"",Table159[[#This Row],[Mail WV nieuw]]&lt;&gt;""),1,0),0)</f>
        <v>0</v>
      </c>
    </row>
    <row r="379" spans="1:14">
      <c r="A379" s="11">
        <v>77934</v>
      </c>
      <c r="B379" s="11" t="s">
        <v>518</v>
      </c>
      <c r="C379" s="11" t="s">
        <v>775</v>
      </c>
      <c r="D379" s="11" t="str">
        <f>IFERROR(INDEX('Overzicht Mitz'!C:C,MATCH(Table159[[#This Row],[URA]],'Overzicht Mitz'!A:A,0)),"")</f>
        <v/>
      </c>
      <c r="E379" s="11" t="s">
        <v>776</v>
      </c>
      <c r="F379" s="11" t="s">
        <v>777</v>
      </c>
      <c r="G379" s="11" t="s">
        <v>17</v>
      </c>
      <c r="H379" s="11" t="s">
        <v>903</v>
      </c>
      <c r="I379" s="11" t="s">
        <v>904</v>
      </c>
      <c r="N379" s="18">
        <f>IF(Table159[[#This Row],[Gecontroleerd door koepel]],IF(OR(Table159[[#This Row],[Naam WV nieuw]]&lt;&gt;"",Table159[[#This Row],[Mail WV nieuw]]&lt;&gt;""),1,0),0)</f>
        <v>0</v>
      </c>
    </row>
    <row r="380" spans="1:14">
      <c r="A380" s="11">
        <v>78124</v>
      </c>
      <c r="B380" s="11" t="s">
        <v>660</v>
      </c>
      <c r="C380" s="11" t="s">
        <v>775</v>
      </c>
      <c r="D380" s="11" t="str">
        <f>IFERROR(INDEX('Overzicht Mitz'!C:C,MATCH(Table159[[#This Row],[URA]],'Overzicht Mitz'!A:A,0)),"")</f>
        <v/>
      </c>
      <c r="E380" s="11" t="s">
        <v>776</v>
      </c>
      <c r="F380" s="11" t="s">
        <v>777</v>
      </c>
      <c r="G380" s="11" t="s">
        <v>17</v>
      </c>
      <c r="H380" s="11" t="s">
        <v>1113</v>
      </c>
      <c r="I380" s="11" t="s">
        <v>1114</v>
      </c>
      <c r="N380" s="18">
        <f>IF(Table159[[#This Row],[Gecontroleerd door koepel]],IF(OR(Table159[[#This Row],[Naam WV nieuw]]&lt;&gt;"",Table159[[#This Row],[Mail WV nieuw]]&lt;&gt;""),1,0),0)</f>
        <v>0</v>
      </c>
    </row>
    <row r="381" spans="1:14">
      <c r="A381" s="11">
        <v>78216</v>
      </c>
      <c r="B381" s="11" t="s">
        <v>707</v>
      </c>
      <c r="C381" s="11" t="s">
        <v>775</v>
      </c>
      <c r="D381" s="11" t="str">
        <f>IFERROR(INDEX('Overzicht Mitz'!C:C,MATCH(Table159[[#This Row],[URA]],'Overzicht Mitz'!A:A,0)),"")</f>
        <v/>
      </c>
      <c r="E381" s="11" t="s">
        <v>42</v>
      </c>
      <c r="F381" s="11" t="s">
        <v>43</v>
      </c>
      <c r="G381" s="11" t="s">
        <v>17</v>
      </c>
      <c r="H381" s="11" t="s">
        <v>1346</v>
      </c>
      <c r="I381" s="11" t="s">
        <v>1347</v>
      </c>
      <c r="N381" s="18">
        <f>IF(Table159[[#This Row],[Gecontroleerd door koepel]],IF(OR(Table159[[#This Row],[Naam WV nieuw]]&lt;&gt;"",Table159[[#This Row],[Mail WV nieuw]]&lt;&gt;""),1,0),0)</f>
        <v>0</v>
      </c>
    </row>
    <row r="382" spans="1:14">
      <c r="A382" s="11">
        <v>78237</v>
      </c>
      <c r="B382" s="11" t="s">
        <v>33</v>
      </c>
      <c r="C382" s="11" t="s">
        <v>775</v>
      </c>
      <c r="D382" s="11" t="str">
        <f>IFERROR(INDEX('Overzicht Mitz'!C:C,MATCH(Table159[[#This Row],[URA]],'Overzicht Mitz'!A:A,0)),"")</f>
        <v/>
      </c>
      <c r="E382" s="11" t="s">
        <v>26</v>
      </c>
      <c r="F382" s="11" t="s">
        <v>27</v>
      </c>
      <c r="G382" s="11" t="s">
        <v>17</v>
      </c>
      <c r="H382" s="11" t="s">
        <v>1178</v>
      </c>
      <c r="I382" s="11" t="s">
        <v>1179</v>
      </c>
      <c r="N382" s="18">
        <f>IF(Table159[[#This Row],[Gecontroleerd door koepel]],IF(OR(Table159[[#This Row],[Naam WV nieuw]]&lt;&gt;"",Table159[[#This Row],[Mail WV nieuw]]&lt;&gt;""),1,0),0)</f>
        <v>0</v>
      </c>
    </row>
    <row r="383" spans="1:14">
      <c r="A383" s="11">
        <v>78481</v>
      </c>
      <c r="B383" s="11" t="s">
        <v>37</v>
      </c>
      <c r="C383" s="11" t="s">
        <v>775</v>
      </c>
      <c r="D383" s="11" t="str">
        <f>IFERROR(INDEX('Overzicht Mitz'!C:C,MATCH(Table159[[#This Row],[URA]],'Overzicht Mitz'!A:A,0)),"")</f>
        <v/>
      </c>
      <c r="E383" s="11" t="s">
        <v>26</v>
      </c>
      <c r="F383" s="11" t="s">
        <v>27</v>
      </c>
      <c r="G383" s="11" t="s">
        <v>17</v>
      </c>
      <c r="H383" s="11" t="s">
        <v>1186</v>
      </c>
      <c r="I383" s="11" t="s">
        <v>1187</v>
      </c>
      <c r="N383" s="18">
        <f>IF(Table159[[#This Row],[Gecontroleerd door koepel]],IF(OR(Table159[[#This Row],[Naam WV nieuw]]&lt;&gt;"",Table159[[#This Row],[Mail WV nieuw]]&lt;&gt;""),1,0),0)</f>
        <v>0</v>
      </c>
    </row>
    <row r="384" spans="1:14">
      <c r="A384" s="11">
        <v>78491</v>
      </c>
      <c r="B384" s="11" t="s">
        <v>719</v>
      </c>
      <c r="C384" s="11" t="s">
        <v>775</v>
      </c>
      <c r="D384" s="11" t="str">
        <f>IFERROR(INDEX('Overzicht Mitz'!C:C,MATCH(Table159[[#This Row],[URA]],'Overzicht Mitz'!A:A,0)),"")</f>
        <v/>
      </c>
      <c r="E384" s="11" t="s">
        <v>52</v>
      </c>
      <c r="F384" s="11" t="s">
        <v>53</v>
      </c>
      <c r="G384" s="11" t="s">
        <v>17</v>
      </c>
      <c r="H384" s="11" t="s">
        <v>1348</v>
      </c>
      <c r="I384" s="11" t="s">
        <v>1349</v>
      </c>
      <c r="N384" s="18">
        <f>IF(Table159[[#This Row],[Gecontroleerd door koepel]],IF(OR(Table159[[#This Row],[Naam WV nieuw]]&lt;&gt;"",Table159[[#This Row],[Mail WV nieuw]]&lt;&gt;""),1,0),0)</f>
        <v>0</v>
      </c>
    </row>
    <row r="385" spans="1:14">
      <c r="A385" s="11">
        <v>78494</v>
      </c>
      <c r="B385" s="11" t="s">
        <v>534</v>
      </c>
      <c r="C385" s="11" t="s">
        <v>775</v>
      </c>
      <c r="D385" s="11" t="str">
        <f>IFERROR(INDEX('Overzicht Mitz'!C:C,MATCH(Table159[[#This Row],[URA]],'Overzicht Mitz'!A:A,0)),"")</f>
        <v/>
      </c>
      <c r="E385" s="11" t="s">
        <v>776</v>
      </c>
      <c r="F385" s="11" t="s">
        <v>777</v>
      </c>
      <c r="G385" s="11" t="s">
        <v>17</v>
      </c>
      <c r="H385" s="11" t="s">
        <v>905</v>
      </c>
      <c r="I385" s="11" t="s">
        <v>906</v>
      </c>
      <c r="N385" s="18">
        <f>IF(Table159[[#This Row],[Gecontroleerd door koepel]],IF(OR(Table159[[#This Row],[Naam WV nieuw]]&lt;&gt;"",Table159[[#This Row],[Mail WV nieuw]]&lt;&gt;""),1,0),0)</f>
        <v>0</v>
      </c>
    </row>
    <row r="386" spans="1:14">
      <c r="A386" s="11">
        <v>78650</v>
      </c>
      <c r="B386" s="11" t="s">
        <v>545</v>
      </c>
      <c r="C386" s="11" t="s">
        <v>775</v>
      </c>
      <c r="D386" s="11" t="str">
        <f>IFERROR(INDEX('Overzicht Mitz'!C:C,MATCH(Table159[[#This Row],[URA]],'Overzicht Mitz'!A:A,0)),"")</f>
        <v/>
      </c>
      <c r="E386" s="11" t="s">
        <v>776</v>
      </c>
      <c r="F386" s="11" t="s">
        <v>777</v>
      </c>
      <c r="G386" s="11" t="s">
        <v>17</v>
      </c>
      <c r="H386" s="11" t="s">
        <v>907</v>
      </c>
      <c r="I386" s="11" t="s">
        <v>908</v>
      </c>
      <c r="N386" s="18">
        <f>IF(Table159[[#This Row],[Gecontroleerd door koepel]],IF(OR(Table159[[#This Row],[Naam WV nieuw]]&lt;&gt;"",Table159[[#This Row],[Mail WV nieuw]]&lt;&gt;""),1,0),0)</f>
        <v>0</v>
      </c>
    </row>
    <row r="387" spans="1:14">
      <c r="A387" s="11">
        <v>78746</v>
      </c>
      <c r="B387" s="11" t="s">
        <v>561</v>
      </c>
      <c r="C387" s="11" t="s">
        <v>775</v>
      </c>
      <c r="D387" s="11" t="str">
        <f>IFERROR(INDEX('Overzicht Mitz'!C:C,MATCH(Table159[[#This Row],[URA]],'Overzicht Mitz'!A:A,0)),"")</f>
        <v/>
      </c>
      <c r="E387" s="11" t="s">
        <v>776</v>
      </c>
      <c r="F387" s="11" t="s">
        <v>777</v>
      </c>
      <c r="G387" s="11" t="s">
        <v>17</v>
      </c>
      <c r="H387" s="11" t="s">
        <v>909</v>
      </c>
      <c r="I387" s="11" t="s">
        <v>910</v>
      </c>
      <c r="N387" s="18">
        <f>IF(Table159[[#This Row],[Gecontroleerd door koepel]],IF(OR(Table159[[#This Row],[Naam WV nieuw]]&lt;&gt;"",Table159[[#This Row],[Mail WV nieuw]]&lt;&gt;""),1,0),0)</f>
        <v>0</v>
      </c>
    </row>
    <row r="388" spans="1:14">
      <c r="A388" s="11">
        <v>78879</v>
      </c>
      <c r="B388" s="11" t="s">
        <v>380</v>
      </c>
      <c r="C388" s="11" t="s">
        <v>775</v>
      </c>
      <c r="D388" s="11" t="str">
        <f>IFERROR(INDEX('Overzicht Mitz'!C:C,MATCH(Table159[[#This Row],[URA]],'Overzicht Mitz'!A:A,0)),"")</f>
        <v/>
      </c>
      <c r="E388" s="11" t="s">
        <v>52</v>
      </c>
      <c r="F388" s="11" t="s">
        <v>266</v>
      </c>
      <c r="G388" s="11" t="s">
        <v>265</v>
      </c>
      <c r="H388" s="11" t="s">
        <v>1633</v>
      </c>
      <c r="I388" s="11" t="s">
        <v>1634</v>
      </c>
      <c r="M388" s="11" t="b">
        <v>1</v>
      </c>
      <c r="N388" s="18">
        <f>IF(Table159[[#This Row],[Gecontroleerd door koepel]],IF(OR(Table159[[#This Row],[Naam WV nieuw]]&lt;&gt;"",Table159[[#This Row],[Mail WV nieuw]]&lt;&gt;""),1,0),0)</f>
        <v>0</v>
      </c>
    </row>
    <row r="389" spans="1:14">
      <c r="A389" s="11">
        <v>78986</v>
      </c>
      <c r="B389" s="11" t="s">
        <v>734</v>
      </c>
      <c r="C389" s="11" t="s">
        <v>775</v>
      </c>
      <c r="D389" s="11" t="str">
        <f>IFERROR(INDEX('Overzicht Mitz'!C:C,MATCH(Table159[[#This Row],[URA]],'Overzicht Mitz'!A:A,0)),"")</f>
        <v/>
      </c>
      <c r="E389" s="11" t="s">
        <v>52</v>
      </c>
      <c r="F389" s="11" t="s">
        <v>53</v>
      </c>
      <c r="G389" s="11" t="s">
        <v>17</v>
      </c>
      <c r="H389" s="11" t="s">
        <v>1350</v>
      </c>
      <c r="I389" s="11" t="s">
        <v>1351</v>
      </c>
      <c r="N389" s="18">
        <f>IF(Table159[[#This Row],[Gecontroleerd door koepel]],IF(OR(Table159[[#This Row],[Naam WV nieuw]]&lt;&gt;"",Table159[[#This Row],[Mail WV nieuw]]&lt;&gt;""),1,0),0)</f>
        <v>0</v>
      </c>
    </row>
    <row r="390" spans="1:14">
      <c r="A390" s="11">
        <v>79096</v>
      </c>
      <c r="B390" s="11" t="s">
        <v>388</v>
      </c>
      <c r="C390" s="11" t="s">
        <v>775</v>
      </c>
      <c r="D390" s="11" t="str">
        <f>IFERROR(INDEX('Overzicht Mitz'!C:C,MATCH(Table159[[#This Row],[URA]],'Overzicht Mitz'!A:A,0)),"")</f>
        <v/>
      </c>
      <c r="E390" s="11" t="s">
        <v>52</v>
      </c>
      <c r="F390" s="11" t="s">
        <v>266</v>
      </c>
      <c r="G390" s="11" t="s">
        <v>265</v>
      </c>
      <c r="H390" s="11" t="s">
        <v>1796</v>
      </c>
      <c r="I390" s="11" t="s">
        <v>1797</v>
      </c>
      <c r="M390" s="11" t="b">
        <v>1</v>
      </c>
      <c r="N390" s="18">
        <f>IF(Table159[[#This Row],[Gecontroleerd door koepel]],IF(OR(Table159[[#This Row],[Naam WV nieuw]]&lt;&gt;"",Table159[[#This Row],[Mail WV nieuw]]&lt;&gt;""),1,0),0)</f>
        <v>0</v>
      </c>
    </row>
    <row r="391" spans="1:14">
      <c r="A391" s="11">
        <v>79313</v>
      </c>
      <c r="B391" s="11" t="s">
        <v>410</v>
      </c>
      <c r="C391" s="11" t="s">
        <v>775</v>
      </c>
      <c r="D391" s="11" t="str">
        <f>IFERROR(INDEX('Overzicht Mitz'!C:C,MATCH(Table159[[#This Row],[URA]],'Overzicht Mitz'!A:A,0)),"")</f>
        <v/>
      </c>
      <c r="E391" s="11" t="s">
        <v>52</v>
      </c>
      <c r="F391" s="11" t="s">
        <v>266</v>
      </c>
      <c r="G391" s="11" t="s">
        <v>265</v>
      </c>
      <c r="H391" s="11" t="s">
        <v>1916</v>
      </c>
      <c r="I391" s="11" t="s">
        <v>1701</v>
      </c>
      <c r="L391" s="17" t="s">
        <v>1946</v>
      </c>
      <c r="M391" s="11" t="b">
        <v>1</v>
      </c>
      <c r="N391" s="18">
        <f>IF(Table159[[#This Row],[Gecontroleerd door koepel]],IF(OR(Table159[[#This Row],[Naam WV nieuw]]&lt;&gt;"",Table159[[#This Row],[Mail WV nieuw]]&lt;&gt;""),1,0),0)</f>
        <v>0</v>
      </c>
    </row>
    <row r="392" spans="1:14">
      <c r="A392" s="11">
        <v>79335</v>
      </c>
      <c r="B392" s="11" t="s">
        <v>720</v>
      </c>
      <c r="C392" s="11" t="s">
        <v>775</v>
      </c>
      <c r="D392" s="11" t="str">
        <f>IFERROR(INDEX('Overzicht Mitz'!C:C,MATCH(Table159[[#This Row],[URA]],'Overzicht Mitz'!A:A,0)),"")</f>
        <v/>
      </c>
      <c r="E392" s="11" t="s">
        <v>52</v>
      </c>
      <c r="F392" s="11" t="s">
        <v>53</v>
      </c>
      <c r="G392" s="11" t="s">
        <v>17</v>
      </c>
      <c r="H392" s="11" t="s">
        <v>1352</v>
      </c>
      <c r="I392" s="11" t="s">
        <v>1353</v>
      </c>
      <c r="N392" s="18">
        <f>IF(Table159[[#This Row],[Gecontroleerd door koepel]],IF(OR(Table159[[#This Row],[Naam WV nieuw]]&lt;&gt;"",Table159[[#This Row],[Mail WV nieuw]]&lt;&gt;""),1,0),0)</f>
        <v>0</v>
      </c>
    </row>
    <row r="393" spans="1:14">
      <c r="A393" s="11">
        <v>79452</v>
      </c>
      <c r="B393" s="11" t="s">
        <v>367</v>
      </c>
      <c r="C393" s="11" t="s">
        <v>775</v>
      </c>
      <c r="D393" s="11" t="str">
        <f>IFERROR(INDEX('Overzicht Mitz'!C:C,MATCH(Table159[[#This Row],[URA]],'Overzicht Mitz'!A:A,0)),"")</f>
        <v/>
      </c>
      <c r="E393" s="11" t="s">
        <v>52</v>
      </c>
      <c r="F393" s="11" t="s">
        <v>266</v>
      </c>
      <c r="G393" s="11" t="s">
        <v>265</v>
      </c>
      <c r="H393" s="11" t="s">
        <v>1798</v>
      </c>
      <c r="I393" s="11" t="s">
        <v>1799</v>
      </c>
      <c r="M393" s="11" t="b">
        <v>1</v>
      </c>
      <c r="N393" s="18">
        <f>IF(Table159[[#This Row],[Gecontroleerd door koepel]],IF(OR(Table159[[#This Row],[Naam WV nieuw]]&lt;&gt;"",Table159[[#This Row],[Mail WV nieuw]]&lt;&gt;""),1,0),0)</f>
        <v>0</v>
      </c>
    </row>
    <row r="394" spans="1:14">
      <c r="A394" s="11">
        <v>79453</v>
      </c>
      <c r="B394" s="11" t="s">
        <v>369</v>
      </c>
      <c r="C394" s="11" t="s">
        <v>775</v>
      </c>
      <c r="D394" s="11" t="str">
        <f>IFERROR(INDEX('Overzicht Mitz'!C:C,MATCH(Table159[[#This Row],[URA]],'Overzicht Mitz'!A:A,0)),"")</f>
        <v/>
      </c>
      <c r="E394" s="11" t="s">
        <v>52</v>
      </c>
      <c r="F394" s="11" t="s">
        <v>266</v>
      </c>
      <c r="G394" s="11" t="s">
        <v>265</v>
      </c>
      <c r="H394" s="11" t="s">
        <v>1798</v>
      </c>
      <c r="I394" s="11" t="s">
        <v>1799</v>
      </c>
      <c r="M394" s="11" t="b">
        <v>1</v>
      </c>
      <c r="N394" s="18">
        <f>IF(Table159[[#This Row],[Gecontroleerd door koepel]],IF(OR(Table159[[#This Row],[Naam WV nieuw]]&lt;&gt;"",Table159[[#This Row],[Mail WV nieuw]]&lt;&gt;""),1,0),0)</f>
        <v>0</v>
      </c>
    </row>
    <row r="395" spans="1:14">
      <c r="A395" s="11">
        <v>79454</v>
      </c>
      <c r="B395" s="11" t="s">
        <v>370</v>
      </c>
      <c r="C395" s="11" t="s">
        <v>775</v>
      </c>
      <c r="D395" s="11" t="str">
        <f>IFERROR(INDEX('Overzicht Mitz'!C:C,MATCH(Table159[[#This Row],[URA]],'Overzicht Mitz'!A:A,0)),"")</f>
        <v/>
      </c>
      <c r="E395" s="11" t="s">
        <v>52</v>
      </c>
      <c r="F395" s="11" t="s">
        <v>266</v>
      </c>
      <c r="G395" s="11" t="s">
        <v>265</v>
      </c>
      <c r="H395" s="11" t="s">
        <v>1798</v>
      </c>
      <c r="I395" s="11" t="s">
        <v>1799</v>
      </c>
      <c r="M395" s="11" t="b">
        <v>1</v>
      </c>
      <c r="N395" s="18">
        <f>IF(Table159[[#This Row],[Gecontroleerd door koepel]],IF(OR(Table159[[#This Row],[Naam WV nieuw]]&lt;&gt;"",Table159[[#This Row],[Mail WV nieuw]]&lt;&gt;""),1,0),0)</f>
        <v>0</v>
      </c>
    </row>
    <row r="396" spans="1:14">
      <c r="A396" s="11">
        <v>79455</v>
      </c>
      <c r="B396" s="11" t="s">
        <v>368</v>
      </c>
      <c r="C396" s="11" t="s">
        <v>775</v>
      </c>
      <c r="D396" s="11" t="str">
        <f>IFERROR(INDEX('Overzicht Mitz'!C:C,MATCH(Table159[[#This Row],[URA]],'Overzicht Mitz'!A:A,0)),"")</f>
        <v/>
      </c>
      <c r="E396" s="11" t="s">
        <v>52</v>
      </c>
      <c r="F396" s="11" t="s">
        <v>266</v>
      </c>
      <c r="G396" s="11" t="s">
        <v>265</v>
      </c>
      <c r="H396" s="11" t="s">
        <v>1798</v>
      </c>
      <c r="I396" s="11" t="s">
        <v>1799</v>
      </c>
      <c r="M396" s="11" t="b">
        <v>1</v>
      </c>
      <c r="N396" s="18">
        <f>IF(Table159[[#This Row],[Gecontroleerd door koepel]],IF(OR(Table159[[#This Row],[Naam WV nieuw]]&lt;&gt;"",Table159[[#This Row],[Mail WV nieuw]]&lt;&gt;""),1,0),0)</f>
        <v>0</v>
      </c>
    </row>
    <row r="397" spans="1:14">
      <c r="A397" s="11">
        <v>79510</v>
      </c>
      <c r="B397" s="11" t="s">
        <v>665</v>
      </c>
      <c r="C397" s="11" t="s">
        <v>775</v>
      </c>
      <c r="D397" s="11" t="str">
        <f>IFERROR(INDEX('Overzicht Mitz'!C:C,MATCH(Table159[[#This Row],[URA]],'Overzicht Mitz'!A:A,0)),"")</f>
        <v/>
      </c>
      <c r="E397" s="11" t="s">
        <v>776</v>
      </c>
      <c r="F397" s="11" t="s">
        <v>777</v>
      </c>
      <c r="G397" s="11" t="s">
        <v>17</v>
      </c>
      <c r="H397" s="11" t="s">
        <v>1115</v>
      </c>
      <c r="I397" s="11" t="s">
        <v>1116</v>
      </c>
      <c r="N397" s="18">
        <f>IF(Table159[[#This Row],[Gecontroleerd door koepel]],IF(OR(Table159[[#This Row],[Naam WV nieuw]]&lt;&gt;"",Table159[[#This Row],[Mail WV nieuw]]&lt;&gt;""),1,0),0)</f>
        <v>0</v>
      </c>
    </row>
    <row r="398" spans="1:14">
      <c r="A398" s="11">
        <v>79772</v>
      </c>
      <c r="B398" s="11" t="s">
        <v>438</v>
      </c>
      <c r="C398" s="11" t="s">
        <v>775</v>
      </c>
      <c r="D398" s="11" t="str">
        <f>IFERROR(INDEX('Overzicht Mitz'!C:C,MATCH(Table159[[#This Row],[URA]],'Overzicht Mitz'!A:A,0)),"")</f>
        <v/>
      </c>
      <c r="E398" s="11" t="s">
        <v>52</v>
      </c>
      <c r="F398" s="11" t="s">
        <v>266</v>
      </c>
      <c r="G398" s="11" t="s">
        <v>265</v>
      </c>
      <c r="H398" s="11" t="s">
        <v>1802</v>
      </c>
      <c r="I398" s="11" t="s">
        <v>1803</v>
      </c>
      <c r="N398" s="18">
        <f>IF(Table159[[#This Row],[Gecontroleerd door koepel]],IF(OR(Table159[[#This Row],[Naam WV nieuw]]&lt;&gt;"",Table159[[#This Row],[Mail WV nieuw]]&lt;&gt;""),1,0),0)</f>
        <v>0</v>
      </c>
    </row>
    <row r="399" spans="1:14">
      <c r="A399" s="11">
        <v>79943</v>
      </c>
      <c r="B399" s="11" t="s">
        <v>576</v>
      </c>
      <c r="C399" s="11" t="s">
        <v>775</v>
      </c>
      <c r="D399" s="11" t="str">
        <f>IFERROR(INDEX('Overzicht Mitz'!C:C,MATCH(Table159[[#This Row],[URA]],'Overzicht Mitz'!A:A,0)),"")</f>
        <v/>
      </c>
      <c r="E399" s="11" t="s">
        <v>96</v>
      </c>
      <c r="F399" s="11" t="s">
        <v>97</v>
      </c>
      <c r="G399" s="11" t="s">
        <v>17</v>
      </c>
      <c r="H399" s="11" t="s">
        <v>911</v>
      </c>
      <c r="I399" s="11" t="s">
        <v>912</v>
      </c>
      <c r="N399" s="18">
        <f>IF(Table159[[#This Row],[Gecontroleerd door koepel]],IF(OR(Table159[[#This Row],[Naam WV nieuw]]&lt;&gt;"",Table159[[#This Row],[Mail WV nieuw]]&lt;&gt;""),1,0),0)</f>
        <v>0</v>
      </c>
    </row>
    <row r="400" spans="1:14">
      <c r="A400" s="11">
        <v>79983</v>
      </c>
      <c r="B400" s="11" t="s">
        <v>640</v>
      </c>
      <c r="C400" s="11" t="s">
        <v>775</v>
      </c>
      <c r="D400" s="11" t="str">
        <f>IFERROR(INDEX('Overzicht Mitz'!C:C,MATCH(Table159[[#This Row],[URA]],'Overzicht Mitz'!A:A,0)),"")</f>
        <v/>
      </c>
      <c r="E400" s="11" t="s">
        <v>776</v>
      </c>
      <c r="F400" s="11" t="s">
        <v>777</v>
      </c>
      <c r="G400" s="11" t="s">
        <v>17</v>
      </c>
      <c r="H400" s="11" t="s">
        <v>1117</v>
      </c>
      <c r="I400" s="11" t="s">
        <v>1118</v>
      </c>
      <c r="N400" s="18">
        <f>IF(Table159[[#This Row],[Gecontroleerd door koepel]],IF(OR(Table159[[#This Row],[Naam WV nieuw]]&lt;&gt;"",Table159[[#This Row],[Mail WV nieuw]]&lt;&gt;""),1,0),0)</f>
        <v>0</v>
      </c>
    </row>
    <row r="401" spans="1:14">
      <c r="A401" s="11">
        <v>80027</v>
      </c>
      <c r="B401" s="11" t="s">
        <v>588</v>
      </c>
      <c r="C401" s="11" t="s">
        <v>775</v>
      </c>
      <c r="D401" s="11" t="str">
        <f>IFERROR(INDEX('Overzicht Mitz'!C:C,MATCH(Table159[[#This Row],[URA]],'Overzicht Mitz'!A:A,0)),"")</f>
        <v/>
      </c>
      <c r="E401" s="11" t="s">
        <v>776</v>
      </c>
      <c r="F401" s="11" t="s">
        <v>777</v>
      </c>
      <c r="G401" s="11" t="s">
        <v>17</v>
      </c>
      <c r="H401" s="11" t="s">
        <v>1029</v>
      </c>
      <c r="I401" s="11" t="s">
        <v>1030</v>
      </c>
      <c r="N401" s="18">
        <f>IF(Table159[[#This Row],[Gecontroleerd door koepel]],IF(OR(Table159[[#This Row],[Naam WV nieuw]]&lt;&gt;"",Table159[[#This Row],[Mail WV nieuw]]&lt;&gt;""),1,0),0)</f>
        <v>0</v>
      </c>
    </row>
    <row r="402" spans="1:14">
      <c r="A402" s="11">
        <v>80227</v>
      </c>
      <c r="B402" s="11" t="s">
        <v>698</v>
      </c>
      <c r="C402" s="11" t="s">
        <v>775</v>
      </c>
      <c r="D402" s="11" t="str">
        <f>IFERROR(INDEX('Overzicht Mitz'!C:C,MATCH(Table159[[#This Row],[URA]],'Overzicht Mitz'!A:A,0)),"")</f>
        <v/>
      </c>
      <c r="E402" s="11" t="s">
        <v>776</v>
      </c>
      <c r="F402" s="11" t="s">
        <v>983</v>
      </c>
      <c r="G402" s="11" t="s">
        <v>17</v>
      </c>
      <c r="H402" s="11" t="s">
        <v>1354</v>
      </c>
      <c r="I402" s="11" t="s">
        <v>1355</v>
      </c>
      <c r="N402" s="18">
        <f>IF(Table159[[#This Row],[Gecontroleerd door koepel]],IF(OR(Table159[[#This Row],[Naam WV nieuw]]&lt;&gt;"",Table159[[#This Row],[Mail WV nieuw]]&lt;&gt;""),1,0),0)</f>
        <v>0</v>
      </c>
    </row>
    <row r="403" spans="1:14">
      <c r="A403" s="11">
        <v>80375</v>
      </c>
      <c r="B403" s="11" t="s">
        <v>683</v>
      </c>
      <c r="C403" s="11" t="s">
        <v>775</v>
      </c>
      <c r="D403" s="11" t="str">
        <f>IFERROR(INDEX('Overzicht Mitz'!C:C,MATCH(Table159[[#This Row],[URA]],'Overzicht Mitz'!A:A,0)),"")</f>
        <v/>
      </c>
      <c r="E403" s="11" t="s">
        <v>776</v>
      </c>
      <c r="F403" s="11" t="s">
        <v>983</v>
      </c>
      <c r="G403" s="11" t="s">
        <v>17</v>
      </c>
      <c r="H403" s="11" t="s">
        <v>1356</v>
      </c>
      <c r="I403" s="11" t="s">
        <v>1357</v>
      </c>
      <c r="N403" s="18">
        <f>IF(Table159[[#This Row],[Gecontroleerd door koepel]],IF(OR(Table159[[#This Row],[Naam WV nieuw]]&lt;&gt;"",Table159[[#This Row],[Mail WV nieuw]]&lt;&gt;""),1,0),0)</f>
        <v>0</v>
      </c>
    </row>
    <row r="404" spans="1:14">
      <c r="A404" s="11">
        <v>80430</v>
      </c>
      <c r="B404" s="11" t="s">
        <v>749</v>
      </c>
      <c r="C404" s="11" t="s">
        <v>775</v>
      </c>
      <c r="D404" s="11" t="str">
        <f>IFERROR(INDEX('Overzicht Mitz'!C:C,MATCH(Table159[[#This Row],[URA]],'Overzicht Mitz'!A:A,0)),"")</f>
        <v/>
      </c>
      <c r="E404" s="11" t="s">
        <v>96</v>
      </c>
      <c r="F404" s="11" t="s">
        <v>97</v>
      </c>
      <c r="G404" s="11" t="s">
        <v>17</v>
      </c>
      <c r="H404" s="11" t="s">
        <v>1358</v>
      </c>
      <c r="I404" s="11" t="s">
        <v>1359</v>
      </c>
      <c r="N404" s="18">
        <f>IF(Table159[[#This Row],[Gecontroleerd door koepel]],IF(OR(Table159[[#This Row],[Naam WV nieuw]]&lt;&gt;"",Table159[[#This Row],[Mail WV nieuw]]&lt;&gt;""),1,0),0)</f>
        <v>0</v>
      </c>
    </row>
    <row r="405" spans="1:14">
      <c r="A405" s="11">
        <v>80537</v>
      </c>
      <c r="B405" s="11" t="s">
        <v>489</v>
      </c>
      <c r="C405" s="11" t="s">
        <v>775</v>
      </c>
      <c r="D405" s="11" t="str">
        <f>IFERROR(INDEX('Overzicht Mitz'!C:C,MATCH(Table159[[#This Row],[URA]],'Overzicht Mitz'!A:A,0)),"")</f>
        <v/>
      </c>
      <c r="E405" s="11" t="s">
        <v>52</v>
      </c>
      <c r="F405" s="11" t="s">
        <v>53</v>
      </c>
      <c r="G405" s="11" t="s">
        <v>17</v>
      </c>
      <c r="H405" s="11" t="s">
        <v>1222</v>
      </c>
      <c r="I405" s="11" t="s">
        <v>1223</v>
      </c>
      <c r="N405" s="18">
        <f>IF(Table159[[#This Row],[Gecontroleerd door koepel]],IF(OR(Table159[[#This Row],[Naam WV nieuw]]&lt;&gt;"",Table159[[#This Row],[Mail WV nieuw]]&lt;&gt;""),1,0),0)</f>
        <v>0</v>
      </c>
    </row>
    <row r="406" spans="1:14">
      <c r="A406" s="11">
        <v>80539</v>
      </c>
      <c r="B406" s="11" t="s">
        <v>492</v>
      </c>
      <c r="C406" s="11" t="s">
        <v>775</v>
      </c>
      <c r="D406" s="11" t="str">
        <f>IFERROR(INDEX('Overzicht Mitz'!C:C,MATCH(Table159[[#This Row],[URA]],'Overzicht Mitz'!A:A,0)),"")</f>
        <v/>
      </c>
      <c r="E406" s="11" t="s">
        <v>52</v>
      </c>
      <c r="F406" s="11" t="s">
        <v>53</v>
      </c>
      <c r="G406" s="11" t="s">
        <v>17</v>
      </c>
      <c r="H406" s="11" t="s">
        <v>1222</v>
      </c>
      <c r="I406" s="11" t="s">
        <v>1223</v>
      </c>
      <c r="N406" s="18">
        <f>IF(Table159[[#This Row],[Gecontroleerd door koepel]],IF(OR(Table159[[#This Row],[Naam WV nieuw]]&lt;&gt;"",Table159[[#This Row],[Mail WV nieuw]]&lt;&gt;""),1,0),0)</f>
        <v>0</v>
      </c>
    </row>
    <row r="407" spans="1:14">
      <c r="A407" s="11">
        <v>80540</v>
      </c>
      <c r="B407" s="11" t="s">
        <v>490</v>
      </c>
      <c r="C407" s="11" t="s">
        <v>775</v>
      </c>
      <c r="D407" s="11" t="str">
        <f>IFERROR(INDEX('Overzicht Mitz'!C:C,MATCH(Table159[[#This Row],[URA]],'Overzicht Mitz'!A:A,0)),"")</f>
        <v/>
      </c>
      <c r="E407" s="11" t="s">
        <v>52</v>
      </c>
      <c r="F407" s="11" t="s">
        <v>53</v>
      </c>
      <c r="G407" s="11" t="s">
        <v>17</v>
      </c>
      <c r="H407" s="11" t="s">
        <v>1222</v>
      </c>
      <c r="I407" s="11" t="s">
        <v>1223</v>
      </c>
      <c r="N407" s="18">
        <f>IF(Table159[[#This Row],[Gecontroleerd door koepel]],IF(OR(Table159[[#This Row],[Naam WV nieuw]]&lt;&gt;"",Table159[[#This Row],[Mail WV nieuw]]&lt;&gt;""),1,0),0)</f>
        <v>0</v>
      </c>
    </row>
    <row r="408" spans="1:14">
      <c r="A408" s="11">
        <v>80541</v>
      </c>
      <c r="B408" s="11" t="s">
        <v>491</v>
      </c>
      <c r="C408" s="11" t="s">
        <v>775</v>
      </c>
      <c r="D408" s="11" t="str">
        <f>IFERROR(INDEX('Overzicht Mitz'!C:C,MATCH(Table159[[#This Row],[URA]],'Overzicht Mitz'!A:A,0)),"")</f>
        <v/>
      </c>
      <c r="E408" s="11" t="s">
        <v>52</v>
      </c>
      <c r="F408" s="11" t="s">
        <v>53</v>
      </c>
      <c r="G408" s="11" t="s">
        <v>17</v>
      </c>
      <c r="H408" s="11" t="s">
        <v>1222</v>
      </c>
      <c r="I408" s="11" t="s">
        <v>1223</v>
      </c>
      <c r="N408" s="18">
        <f>IF(Table159[[#This Row],[Gecontroleerd door koepel]],IF(OR(Table159[[#This Row],[Naam WV nieuw]]&lt;&gt;"",Table159[[#This Row],[Mail WV nieuw]]&lt;&gt;""),1,0),0)</f>
        <v>0</v>
      </c>
    </row>
    <row r="409" spans="1:14">
      <c r="A409" s="11">
        <v>80542</v>
      </c>
      <c r="B409" s="11" t="s">
        <v>488</v>
      </c>
      <c r="C409" s="11" t="s">
        <v>775</v>
      </c>
      <c r="D409" s="11" t="str">
        <f>IFERROR(INDEX('Overzicht Mitz'!C:C,MATCH(Table159[[#This Row],[URA]],'Overzicht Mitz'!A:A,0)),"")</f>
        <v/>
      </c>
      <c r="E409" s="11" t="s">
        <v>52</v>
      </c>
      <c r="F409" s="11" t="s">
        <v>53</v>
      </c>
      <c r="G409" s="11" t="s">
        <v>17</v>
      </c>
      <c r="H409" s="11" t="s">
        <v>1222</v>
      </c>
      <c r="I409" s="11" t="s">
        <v>1223</v>
      </c>
      <c r="N409" s="18">
        <f>IF(Table159[[#This Row],[Gecontroleerd door koepel]],IF(OR(Table159[[#This Row],[Naam WV nieuw]]&lt;&gt;"",Table159[[#This Row],[Mail WV nieuw]]&lt;&gt;""),1,0),0)</f>
        <v>0</v>
      </c>
    </row>
    <row r="410" spans="1:14">
      <c r="A410" s="11">
        <v>80575</v>
      </c>
      <c r="B410" s="11" t="s">
        <v>510</v>
      </c>
      <c r="C410" s="11" t="s">
        <v>775</v>
      </c>
      <c r="D410" s="11" t="str">
        <f>IFERROR(INDEX('Overzicht Mitz'!C:C,MATCH(Table159[[#This Row],[URA]],'Overzicht Mitz'!A:A,0)),"")</f>
        <v/>
      </c>
      <c r="E410" s="11" t="s">
        <v>776</v>
      </c>
      <c r="F410" s="11" t="s">
        <v>777</v>
      </c>
      <c r="G410" s="11" t="s">
        <v>17</v>
      </c>
      <c r="H410" s="11" t="s">
        <v>913</v>
      </c>
      <c r="I410" s="11" t="s">
        <v>914</v>
      </c>
      <c r="N410" s="18">
        <f>IF(Table159[[#This Row],[Gecontroleerd door koepel]],IF(OR(Table159[[#This Row],[Naam WV nieuw]]&lt;&gt;"",Table159[[#This Row],[Mail WV nieuw]]&lt;&gt;""),1,0),0)</f>
        <v>0</v>
      </c>
    </row>
    <row r="411" spans="1:14">
      <c r="A411" s="11">
        <v>80764</v>
      </c>
      <c r="B411" s="11" t="s">
        <v>422</v>
      </c>
      <c r="C411" s="11" t="s">
        <v>775</v>
      </c>
      <c r="D411" s="11" t="str">
        <f>IFERROR(INDEX('Overzicht Mitz'!C:C,MATCH(Table159[[#This Row],[URA]],'Overzicht Mitz'!A:A,0)),"")</f>
        <v/>
      </c>
      <c r="E411" s="11" t="s">
        <v>776</v>
      </c>
      <c r="F411" s="11" t="s">
        <v>1883</v>
      </c>
      <c r="G411" s="11" t="s">
        <v>265</v>
      </c>
      <c r="H411" s="11" t="s">
        <v>1808</v>
      </c>
      <c r="I411" s="11" t="s">
        <v>1809</v>
      </c>
      <c r="N411" s="18">
        <f>IF(Table159[[#This Row],[Gecontroleerd door koepel]],IF(OR(Table159[[#This Row],[Naam WV nieuw]]&lt;&gt;"",Table159[[#This Row],[Mail WV nieuw]]&lt;&gt;""),1,0),0)</f>
        <v>0</v>
      </c>
    </row>
    <row r="412" spans="1:14">
      <c r="A412" s="11">
        <v>81100</v>
      </c>
      <c r="B412" s="11" t="s">
        <v>537</v>
      </c>
      <c r="C412" s="11" t="s">
        <v>775</v>
      </c>
      <c r="D412" s="11" t="str">
        <f>IFERROR(INDEX('Overzicht Mitz'!C:C,MATCH(Table159[[#This Row],[URA]],'Overzicht Mitz'!A:A,0)),"")</f>
        <v/>
      </c>
      <c r="E412" s="11" t="s">
        <v>42</v>
      </c>
      <c r="F412" s="11" t="s">
        <v>43</v>
      </c>
      <c r="G412" s="11" t="s">
        <v>17</v>
      </c>
      <c r="H412" s="11" t="s">
        <v>915</v>
      </c>
      <c r="I412" s="11" t="s">
        <v>916</v>
      </c>
      <c r="N412" s="18">
        <f>IF(Table159[[#This Row],[Gecontroleerd door koepel]],IF(OR(Table159[[#This Row],[Naam WV nieuw]]&lt;&gt;"",Table159[[#This Row],[Mail WV nieuw]]&lt;&gt;""),1,0),0)</f>
        <v>0</v>
      </c>
    </row>
    <row r="413" spans="1:14">
      <c r="A413" s="11">
        <v>81266</v>
      </c>
      <c r="B413" s="11" t="s">
        <v>542</v>
      </c>
      <c r="C413" s="11" t="s">
        <v>775</v>
      </c>
      <c r="D413" s="11" t="str">
        <f>IFERROR(INDEX('Overzicht Mitz'!C:C,MATCH(Table159[[#This Row],[URA]],'Overzicht Mitz'!A:A,0)),"")</f>
        <v/>
      </c>
      <c r="E413" s="11" t="s">
        <v>776</v>
      </c>
      <c r="F413" s="11" t="s">
        <v>777</v>
      </c>
      <c r="G413" s="11" t="s">
        <v>17</v>
      </c>
      <c r="H413" s="11" t="s">
        <v>917</v>
      </c>
      <c r="I413" s="11" t="s">
        <v>918</v>
      </c>
      <c r="N413" s="18">
        <f>IF(Table159[[#This Row],[Gecontroleerd door koepel]],IF(OR(Table159[[#This Row],[Naam WV nieuw]]&lt;&gt;"",Table159[[#This Row],[Mail WV nieuw]]&lt;&gt;""),1,0),0)</f>
        <v>0</v>
      </c>
    </row>
    <row r="414" spans="1:14">
      <c r="A414" s="11">
        <v>81333</v>
      </c>
      <c r="B414" s="11" t="s">
        <v>563</v>
      </c>
      <c r="C414" s="11" t="s">
        <v>775</v>
      </c>
      <c r="D414" s="11" t="str">
        <f>IFERROR(INDEX('Overzicht Mitz'!C:C,MATCH(Table159[[#This Row],[URA]],'Overzicht Mitz'!A:A,0)),"")</f>
        <v/>
      </c>
      <c r="E414" s="11" t="s">
        <v>776</v>
      </c>
      <c r="F414" s="11" t="s">
        <v>777</v>
      </c>
      <c r="G414" s="11" t="s">
        <v>17</v>
      </c>
      <c r="H414" s="11" t="s">
        <v>919</v>
      </c>
      <c r="I414" s="11" t="s">
        <v>920</v>
      </c>
      <c r="N414" s="18">
        <f>IF(Table159[[#This Row],[Gecontroleerd door koepel]],IF(OR(Table159[[#This Row],[Naam WV nieuw]]&lt;&gt;"",Table159[[#This Row],[Mail WV nieuw]]&lt;&gt;""),1,0),0)</f>
        <v>0</v>
      </c>
    </row>
    <row r="415" spans="1:14">
      <c r="A415" s="11">
        <v>81453</v>
      </c>
      <c r="B415" s="11" t="s">
        <v>704</v>
      </c>
      <c r="C415" s="11" t="s">
        <v>775</v>
      </c>
      <c r="D415" s="11" t="str">
        <f>IFERROR(INDEX('Overzicht Mitz'!C:C,MATCH(Table159[[#This Row],[URA]],'Overzicht Mitz'!A:A,0)),"")</f>
        <v/>
      </c>
      <c r="E415" s="11" t="s">
        <v>776</v>
      </c>
      <c r="F415" s="11" t="s">
        <v>777</v>
      </c>
      <c r="G415" s="11" t="s">
        <v>17</v>
      </c>
      <c r="H415" s="11" t="s">
        <v>1360</v>
      </c>
      <c r="I415" s="11" t="s">
        <v>1361</v>
      </c>
      <c r="N415" s="18">
        <f>IF(Table159[[#This Row],[Gecontroleerd door koepel]],IF(OR(Table159[[#This Row],[Naam WV nieuw]]&lt;&gt;"",Table159[[#This Row],[Mail WV nieuw]]&lt;&gt;""),1,0),0)</f>
        <v>0</v>
      </c>
    </row>
    <row r="416" spans="1:14">
      <c r="A416" s="11">
        <v>81592</v>
      </c>
      <c r="B416" s="11" t="s">
        <v>346</v>
      </c>
      <c r="C416" s="11" t="s">
        <v>775</v>
      </c>
      <c r="D416" s="11" t="str">
        <f>IFERROR(INDEX('Overzicht Mitz'!C:C,MATCH(Table159[[#This Row],[URA]],'Overzicht Mitz'!A:A,0)),"")</f>
        <v/>
      </c>
      <c r="E416" s="11" t="s">
        <v>52</v>
      </c>
      <c r="F416" s="11" t="s">
        <v>266</v>
      </c>
      <c r="G416" s="11" t="s">
        <v>265</v>
      </c>
      <c r="H416" s="11" t="s">
        <v>1810</v>
      </c>
      <c r="I416" s="11" t="s">
        <v>1811</v>
      </c>
      <c r="M416" s="11" t="b">
        <v>1</v>
      </c>
      <c r="N416" s="18">
        <f>IF(Table159[[#This Row],[Gecontroleerd door koepel]],IF(OR(Table159[[#This Row],[Naam WV nieuw]]&lt;&gt;"",Table159[[#This Row],[Mail WV nieuw]]&lt;&gt;""),1,0),0)</f>
        <v>0</v>
      </c>
    </row>
    <row r="417" spans="1:14">
      <c r="A417" s="11">
        <v>81627</v>
      </c>
      <c r="B417" s="11" t="s">
        <v>670</v>
      </c>
      <c r="C417" s="11" t="s">
        <v>775</v>
      </c>
      <c r="D417" s="11" t="str">
        <f>IFERROR(INDEX('Overzicht Mitz'!C:C,MATCH(Table159[[#This Row],[URA]],'Overzicht Mitz'!A:A,0)),"")</f>
        <v/>
      </c>
      <c r="E417" s="11" t="s">
        <v>776</v>
      </c>
      <c r="F417" s="11" t="s">
        <v>983</v>
      </c>
      <c r="G417" s="11" t="s">
        <v>17</v>
      </c>
      <c r="H417" s="11" t="s">
        <v>1362</v>
      </c>
      <c r="I417" s="11" t="s">
        <v>1363</v>
      </c>
      <c r="N417" s="18">
        <f>IF(Table159[[#This Row],[Gecontroleerd door koepel]],IF(OR(Table159[[#This Row],[Naam WV nieuw]]&lt;&gt;"",Table159[[#This Row],[Mail WV nieuw]]&lt;&gt;""),1,0),0)</f>
        <v>0</v>
      </c>
    </row>
    <row r="418" spans="1:14">
      <c r="A418" s="11">
        <v>81714</v>
      </c>
      <c r="B418" s="11" t="s">
        <v>437</v>
      </c>
      <c r="C418" s="11" t="s">
        <v>775</v>
      </c>
      <c r="D418" s="11" t="str">
        <f>IFERROR(INDEX('Overzicht Mitz'!C:C,MATCH(Table159[[#This Row],[URA]],'Overzicht Mitz'!A:A,0)),"")</f>
        <v/>
      </c>
      <c r="E418" s="11" t="s">
        <v>52</v>
      </c>
      <c r="F418" s="11" t="s">
        <v>266</v>
      </c>
      <c r="G418" s="11" t="s">
        <v>265</v>
      </c>
      <c r="H418" s="11" t="s">
        <v>1633</v>
      </c>
      <c r="I418" s="11" t="s">
        <v>1634</v>
      </c>
      <c r="N418" s="18">
        <f>IF(Table159[[#This Row],[Gecontroleerd door koepel]],IF(OR(Table159[[#This Row],[Naam WV nieuw]]&lt;&gt;"",Table159[[#This Row],[Mail WV nieuw]]&lt;&gt;""),1,0),0)</f>
        <v>0</v>
      </c>
    </row>
    <row r="419" spans="1:14">
      <c r="A419" s="11">
        <v>81758</v>
      </c>
      <c r="B419" s="11" t="s">
        <v>677</v>
      </c>
      <c r="C419" s="11" t="s">
        <v>775</v>
      </c>
      <c r="D419" s="11" t="str">
        <f>IFERROR(INDEX('Overzicht Mitz'!C:C,MATCH(Table159[[#This Row],[URA]],'Overzicht Mitz'!A:A,0)),"")</f>
        <v/>
      </c>
      <c r="E419" s="11" t="s">
        <v>776</v>
      </c>
      <c r="F419" s="11" t="s">
        <v>983</v>
      </c>
      <c r="G419" s="11" t="s">
        <v>17</v>
      </c>
      <c r="H419" s="11" t="s">
        <v>1364</v>
      </c>
      <c r="I419" s="11" t="s">
        <v>1365</v>
      </c>
      <c r="N419" s="18">
        <f>IF(Table159[[#This Row],[Gecontroleerd door koepel]],IF(OR(Table159[[#This Row],[Naam WV nieuw]]&lt;&gt;"",Table159[[#This Row],[Mail WV nieuw]]&lt;&gt;""),1,0),0)</f>
        <v>0</v>
      </c>
    </row>
    <row r="420" spans="1:14">
      <c r="A420" s="11">
        <v>81783</v>
      </c>
      <c r="B420" s="11" t="s">
        <v>746</v>
      </c>
      <c r="C420" s="11" t="s">
        <v>775</v>
      </c>
      <c r="D420" s="11" t="str">
        <f>IFERROR(INDEX('Overzicht Mitz'!C:C,MATCH(Table159[[#This Row],[URA]],'Overzicht Mitz'!A:A,0)),"")</f>
        <v/>
      </c>
      <c r="E420" s="11" t="s">
        <v>52</v>
      </c>
      <c r="F420" s="11" t="s">
        <v>53</v>
      </c>
      <c r="G420" s="11" t="s">
        <v>17</v>
      </c>
      <c r="H420" s="11" t="s">
        <v>1366</v>
      </c>
      <c r="I420" s="11" t="s">
        <v>1367</v>
      </c>
      <c r="N420" s="18">
        <f>IF(Table159[[#This Row],[Gecontroleerd door koepel]],IF(OR(Table159[[#This Row],[Naam WV nieuw]]&lt;&gt;"",Table159[[#This Row],[Mail WV nieuw]]&lt;&gt;""),1,0),0)</f>
        <v>0</v>
      </c>
    </row>
    <row r="421" spans="1:14">
      <c r="A421" s="11">
        <v>81974</v>
      </c>
      <c r="B421" s="11" t="s">
        <v>701</v>
      </c>
      <c r="C421" s="11" t="s">
        <v>775</v>
      </c>
      <c r="D421" s="11" t="str">
        <f>IFERROR(INDEX('Overzicht Mitz'!C:C,MATCH(Table159[[#This Row],[URA]],'Overzicht Mitz'!A:A,0)),"")</f>
        <v/>
      </c>
      <c r="E421" s="11" t="s">
        <v>776</v>
      </c>
      <c r="F421" s="11" t="s">
        <v>777</v>
      </c>
      <c r="G421" s="11" t="s">
        <v>17</v>
      </c>
      <c r="H421" s="11" t="s">
        <v>1368</v>
      </c>
      <c r="I421" s="11" t="s">
        <v>1369</v>
      </c>
      <c r="N421" s="18">
        <f>IF(Table159[[#This Row],[Gecontroleerd door koepel]],IF(OR(Table159[[#This Row],[Naam WV nieuw]]&lt;&gt;"",Table159[[#This Row],[Mail WV nieuw]]&lt;&gt;""),1,0),0)</f>
        <v>0</v>
      </c>
    </row>
    <row r="422" spans="1:14">
      <c r="A422" s="11">
        <v>82057</v>
      </c>
      <c r="B422" s="11" t="s">
        <v>664</v>
      </c>
      <c r="C422" s="11" t="s">
        <v>775</v>
      </c>
      <c r="D422" s="11" t="str">
        <f>IFERROR(INDEX('Overzicht Mitz'!C:C,MATCH(Table159[[#This Row],[URA]],'Overzicht Mitz'!A:A,0)),"")</f>
        <v/>
      </c>
      <c r="E422" s="11" t="s">
        <v>776</v>
      </c>
      <c r="F422" s="11" t="s">
        <v>777</v>
      </c>
      <c r="G422" s="11" t="s">
        <v>17</v>
      </c>
      <c r="H422" s="11" t="s">
        <v>1119</v>
      </c>
      <c r="I422" s="11" t="s">
        <v>1120</v>
      </c>
      <c r="N422" s="18">
        <f>IF(Table159[[#This Row],[Gecontroleerd door koepel]],IF(OR(Table159[[#This Row],[Naam WV nieuw]]&lt;&gt;"",Table159[[#This Row],[Mail WV nieuw]]&lt;&gt;""),1,0),0)</f>
        <v>0</v>
      </c>
    </row>
    <row r="423" spans="1:14">
      <c r="A423" s="11">
        <v>82135</v>
      </c>
      <c r="B423" s="11" t="s">
        <v>338</v>
      </c>
      <c r="C423" s="11" t="s">
        <v>775</v>
      </c>
      <c r="D423" s="11" t="str">
        <f>IFERROR(INDEX('Overzicht Mitz'!C:C,MATCH(Table159[[#This Row],[URA]],'Overzicht Mitz'!A:A,0)),"")</f>
        <v/>
      </c>
      <c r="E423" s="11" t="s">
        <v>776</v>
      </c>
      <c r="F423" s="11" t="s">
        <v>1883</v>
      </c>
      <c r="G423" s="11" t="s">
        <v>265</v>
      </c>
      <c r="H423" s="11" t="s">
        <v>1832</v>
      </c>
      <c r="I423" s="11" t="s">
        <v>1834</v>
      </c>
      <c r="K423" s="16" t="s">
        <v>1949</v>
      </c>
      <c r="M423" s="11" t="b">
        <v>1</v>
      </c>
      <c r="N423" s="18">
        <f>IF(Table159[[#This Row],[Gecontroleerd door koepel]],IF(OR(Table159[[#This Row],[Naam WV nieuw]]&lt;&gt;"",Table159[[#This Row],[Mail WV nieuw]]&lt;&gt;""),1,0),0)</f>
        <v>1</v>
      </c>
    </row>
    <row r="424" spans="1:14">
      <c r="A424" s="11">
        <v>82169</v>
      </c>
      <c r="B424" s="11" t="s">
        <v>382</v>
      </c>
      <c r="C424" s="11" t="s">
        <v>775</v>
      </c>
      <c r="D424" s="11" t="str">
        <f>IFERROR(INDEX('Overzicht Mitz'!C:C,MATCH(Table159[[#This Row],[URA]],'Overzicht Mitz'!A:A,0)),"")</f>
        <v/>
      </c>
      <c r="E424" s="11" t="s">
        <v>52</v>
      </c>
      <c r="F424" s="11" t="s">
        <v>266</v>
      </c>
      <c r="G424" s="11" t="s">
        <v>265</v>
      </c>
      <c r="H424" s="11" t="s">
        <v>1814</v>
      </c>
      <c r="I424" s="11" t="s">
        <v>1815</v>
      </c>
      <c r="M424" s="11" t="b">
        <v>1</v>
      </c>
      <c r="N424" s="18">
        <f>IF(Table159[[#This Row],[Gecontroleerd door koepel]],IF(OR(Table159[[#This Row],[Naam WV nieuw]]&lt;&gt;"",Table159[[#This Row],[Mail WV nieuw]]&lt;&gt;""),1,0),0)</f>
        <v>0</v>
      </c>
    </row>
    <row r="425" spans="1:14">
      <c r="A425" s="11">
        <v>83527</v>
      </c>
      <c r="B425" s="11" t="s">
        <v>261</v>
      </c>
      <c r="C425" s="11" t="s">
        <v>775</v>
      </c>
      <c r="D425" s="11" t="str">
        <f>IFERROR(INDEX('Overzicht Mitz'!C:C,MATCH(Table159[[#This Row],[URA]],'Overzicht Mitz'!A:A,0)),"")</f>
        <v/>
      </c>
      <c r="E425" s="11" t="s">
        <v>776</v>
      </c>
      <c r="F425" s="11" t="s">
        <v>1915</v>
      </c>
      <c r="G425" s="11" t="s">
        <v>260</v>
      </c>
      <c r="H425" s="11" t="s">
        <v>1818</v>
      </c>
      <c r="I425" s="11" t="s">
        <v>1819</v>
      </c>
      <c r="N425" s="18">
        <f>IF(Table159[[#This Row],[Gecontroleerd door koepel]],IF(OR(Table159[[#This Row],[Naam WV nieuw]]&lt;&gt;"",Table159[[#This Row],[Mail WV nieuw]]&lt;&gt;""),1,0),0)</f>
        <v>0</v>
      </c>
    </row>
    <row r="426" spans="1:14">
      <c r="A426" s="11">
        <v>83743</v>
      </c>
      <c r="B426" s="11" t="s">
        <v>718</v>
      </c>
      <c r="C426" s="11" t="s">
        <v>775</v>
      </c>
      <c r="D426" s="11" t="str">
        <f>IFERROR(INDEX('Overzicht Mitz'!C:C,MATCH(Table159[[#This Row],[URA]],'Overzicht Mitz'!A:A,0)),"")</f>
        <v/>
      </c>
      <c r="E426" s="11" t="s">
        <v>52</v>
      </c>
      <c r="F426" s="11" t="s">
        <v>53</v>
      </c>
      <c r="G426" s="11" t="s">
        <v>17</v>
      </c>
      <c r="H426" s="11" t="s">
        <v>1370</v>
      </c>
      <c r="I426" s="11" t="s">
        <v>1371</v>
      </c>
      <c r="N426" s="18">
        <f>IF(Table159[[#This Row],[Gecontroleerd door koepel]],IF(OR(Table159[[#This Row],[Naam WV nieuw]]&lt;&gt;"",Table159[[#This Row],[Mail WV nieuw]]&lt;&gt;""),1,0),0)</f>
        <v>0</v>
      </c>
    </row>
    <row r="427" spans="1:14">
      <c r="A427" s="11">
        <v>83891</v>
      </c>
      <c r="B427" s="11" t="s">
        <v>648</v>
      </c>
      <c r="C427" s="11" t="s">
        <v>775</v>
      </c>
      <c r="D427" s="11" t="str">
        <f>IFERROR(INDEX('Overzicht Mitz'!C:C,MATCH(Table159[[#This Row],[URA]],'Overzicht Mitz'!A:A,0)),"")</f>
        <v/>
      </c>
      <c r="E427" s="11" t="s">
        <v>776</v>
      </c>
      <c r="F427" s="11" t="s">
        <v>777</v>
      </c>
      <c r="G427" s="11" t="s">
        <v>17</v>
      </c>
      <c r="H427" s="11" t="s">
        <v>919</v>
      </c>
      <c r="I427" s="11" t="s">
        <v>1121</v>
      </c>
      <c r="N427" s="18">
        <f>IF(Table159[[#This Row],[Gecontroleerd door koepel]],IF(OR(Table159[[#This Row],[Naam WV nieuw]]&lt;&gt;"",Table159[[#This Row],[Mail WV nieuw]]&lt;&gt;""),1,0),0)</f>
        <v>0</v>
      </c>
    </row>
    <row r="428" spans="1:14">
      <c r="A428" s="11">
        <v>83917</v>
      </c>
      <c r="B428" s="11" t="s">
        <v>40</v>
      </c>
      <c r="C428" s="11" t="s">
        <v>775</v>
      </c>
      <c r="D428" s="11" t="str">
        <f>IFERROR(INDEX('Overzicht Mitz'!C:C,MATCH(Table159[[#This Row],[URA]],'Overzicht Mitz'!A:A,0)),"")</f>
        <v/>
      </c>
      <c r="E428" s="11" t="s">
        <v>26</v>
      </c>
      <c r="F428" s="11" t="s">
        <v>27</v>
      </c>
      <c r="G428" s="11" t="s">
        <v>17</v>
      </c>
      <c r="H428" s="11" t="s">
        <v>1077</v>
      </c>
      <c r="I428" s="11" t="s">
        <v>1078</v>
      </c>
      <c r="N428" s="18">
        <f>IF(Table159[[#This Row],[Gecontroleerd door koepel]],IF(OR(Table159[[#This Row],[Naam WV nieuw]]&lt;&gt;"",Table159[[#This Row],[Mail WV nieuw]]&lt;&gt;""),1,0),0)</f>
        <v>0</v>
      </c>
    </row>
    <row r="429" spans="1:14">
      <c r="A429" s="11">
        <v>84087</v>
      </c>
      <c r="B429" s="11" t="s">
        <v>750</v>
      </c>
      <c r="C429" s="11" t="s">
        <v>775</v>
      </c>
      <c r="D429" s="11" t="str">
        <f>IFERROR(INDEX('Overzicht Mitz'!C:C,MATCH(Table159[[#This Row],[URA]],'Overzicht Mitz'!A:A,0)),"")</f>
        <v/>
      </c>
      <c r="E429" s="11" t="s">
        <v>42</v>
      </c>
      <c r="F429" s="11" t="s">
        <v>43</v>
      </c>
      <c r="G429" s="11" t="s">
        <v>17</v>
      </c>
      <c r="H429" s="11" t="s">
        <v>1281</v>
      </c>
      <c r="I429" s="11" t="s">
        <v>1282</v>
      </c>
      <c r="N429" s="18">
        <f>IF(Table159[[#This Row],[Gecontroleerd door koepel]],IF(OR(Table159[[#This Row],[Naam WV nieuw]]&lt;&gt;"",Table159[[#This Row],[Mail WV nieuw]]&lt;&gt;""),1,0),0)</f>
        <v>0</v>
      </c>
    </row>
    <row r="430" spans="1:14">
      <c r="A430" s="11">
        <v>84104</v>
      </c>
      <c r="B430" s="11" t="s">
        <v>421</v>
      </c>
      <c r="C430" s="11" t="s">
        <v>775</v>
      </c>
      <c r="D430" s="11" t="str">
        <f>IFERROR(INDEX('Overzicht Mitz'!C:C,MATCH(Table159[[#This Row],[URA]],'Overzicht Mitz'!A:A,0)),"")</f>
        <v/>
      </c>
      <c r="E430" s="11" t="s">
        <v>415</v>
      </c>
      <c r="F430" s="11" t="s">
        <v>416</v>
      </c>
      <c r="G430" s="11" t="s">
        <v>260</v>
      </c>
      <c r="H430" s="11" t="s">
        <v>1822</v>
      </c>
      <c r="I430" s="11" t="s">
        <v>1761</v>
      </c>
      <c r="N430" s="18">
        <f>IF(Table159[[#This Row],[Gecontroleerd door koepel]],IF(OR(Table159[[#This Row],[Naam WV nieuw]]&lt;&gt;"",Table159[[#This Row],[Mail WV nieuw]]&lt;&gt;""),1,0),0)</f>
        <v>0</v>
      </c>
    </row>
    <row r="431" spans="1:14">
      <c r="A431" s="11">
        <v>84457</v>
      </c>
      <c r="B431" s="11" t="s">
        <v>681</v>
      </c>
      <c r="C431" s="11" t="s">
        <v>775</v>
      </c>
      <c r="D431" s="11" t="str">
        <f>IFERROR(INDEX('Overzicht Mitz'!C:C,MATCH(Table159[[#This Row],[URA]],'Overzicht Mitz'!A:A,0)),"")</f>
        <v/>
      </c>
      <c r="E431" s="11" t="s">
        <v>776</v>
      </c>
      <c r="F431" s="11" t="s">
        <v>983</v>
      </c>
      <c r="G431" s="11" t="s">
        <v>17</v>
      </c>
      <c r="H431" s="11" t="s">
        <v>1372</v>
      </c>
      <c r="I431" s="11" t="s">
        <v>1363</v>
      </c>
      <c r="N431" s="18">
        <f>IF(Table159[[#This Row],[Gecontroleerd door koepel]],IF(OR(Table159[[#This Row],[Naam WV nieuw]]&lt;&gt;"",Table159[[#This Row],[Mail WV nieuw]]&lt;&gt;""),1,0),0)</f>
        <v>0</v>
      </c>
    </row>
    <row r="432" spans="1:14">
      <c r="A432" s="11">
        <v>84684</v>
      </c>
      <c r="B432" s="11" t="s">
        <v>710</v>
      </c>
      <c r="C432" s="11" t="s">
        <v>775</v>
      </c>
      <c r="D432" s="11" t="str">
        <f>IFERROR(INDEX('Overzicht Mitz'!C:C,MATCH(Table159[[#This Row],[URA]],'Overzicht Mitz'!A:A,0)),"")</f>
        <v/>
      </c>
      <c r="E432" s="11" t="s">
        <v>42</v>
      </c>
      <c r="F432" s="11" t="s">
        <v>43</v>
      </c>
      <c r="G432" s="11" t="s">
        <v>17</v>
      </c>
      <c r="H432" s="11" t="s">
        <v>1373</v>
      </c>
      <c r="I432" s="11" t="s">
        <v>1374</v>
      </c>
      <c r="N432" s="18">
        <f>IF(Table159[[#This Row],[Gecontroleerd door koepel]],IF(OR(Table159[[#This Row],[Naam WV nieuw]]&lt;&gt;"",Table159[[#This Row],[Mail WV nieuw]]&lt;&gt;""),1,0),0)</f>
        <v>0</v>
      </c>
    </row>
    <row r="433" spans="1:14">
      <c r="A433" s="11">
        <v>84693</v>
      </c>
      <c r="B433" s="11" t="s">
        <v>430</v>
      </c>
      <c r="C433" s="11" t="s">
        <v>775</v>
      </c>
      <c r="D433" s="11" t="str">
        <f>IFERROR(INDEX('Overzicht Mitz'!C:C,MATCH(Table159[[#This Row],[URA]],'Overzicht Mitz'!A:A,0)),"")</f>
        <v/>
      </c>
      <c r="E433" s="11" t="s">
        <v>155</v>
      </c>
      <c r="F433" s="11" t="s">
        <v>280</v>
      </c>
      <c r="G433" s="11" t="s">
        <v>265</v>
      </c>
      <c r="H433" s="11" t="s">
        <v>1842</v>
      </c>
      <c r="I433" s="11" t="s">
        <v>1843</v>
      </c>
      <c r="N433" s="18">
        <f>IF(Table159[[#This Row],[Gecontroleerd door koepel]],IF(OR(Table159[[#This Row],[Naam WV nieuw]]&lt;&gt;"",Table159[[#This Row],[Mail WV nieuw]]&lt;&gt;""),1,0),0)</f>
        <v>0</v>
      </c>
    </row>
    <row r="434" spans="1:14">
      <c r="A434" s="11">
        <v>84695</v>
      </c>
      <c r="B434" s="11" t="s">
        <v>431</v>
      </c>
      <c r="C434" s="11" t="s">
        <v>775</v>
      </c>
      <c r="D434" s="11" t="str">
        <f>IFERROR(INDEX('Overzicht Mitz'!C:C,MATCH(Table159[[#This Row],[URA]],'Overzicht Mitz'!A:A,0)),"")</f>
        <v/>
      </c>
      <c r="E434" s="11" t="s">
        <v>155</v>
      </c>
      <c r="F434" s="11" t="s">
        <v>280</v>
      </c>
      <c r="G434" s="11" t="s">
        <v>265</v>
      </c>
      <c r="H434" s="11" t="s">
        <v>1842</v>
      </c>
      <c r="I434" s="11" t="s">
        <v>1843</v>
      </c>
      <c r="N434" s="18">
        <f>IF(Table159[[#This Row],[Gecontroleerd door koepel]],IF(OR(Table159[[#This Row],[Naam WV nieuw]]&lt;&gt;"",Table159[[#This Row],[Mail WV nieuw]]&lt;&gt;""),1,0),0)</f>
        <v>0</v>
      </c>
    </row>
    <row r="435" spans="1:14">
      <c r="A435" s="11">
        <v>84696</v>
      </c>
      <c r="B435" s="11" t="s">
        <v>432</v>
      </c>
      <c r="C435" s="11" t="s">
        <v>775</v>
      </c>
      <c r="D435" s="11" t="str">
        <f>IFERROR(INDEX('Overzicht Mitz'!C:C,MATCH(Table159[[#This Row],[URA]],'Overzicht Mitz'!A:A,0)),"")</f>
        <v/>
      </c>
      <c r="E435" s="11" t="s">
        <v>155</v>
      </c>
      <c r="F435" s="11" t="s">
        <v>280</v>
      </c>
      <c r="G435" s="11" t="s">
        <v>265</v>
      </c>
      <c r="H435" s="11" t="s">
        <v>1842</v>
      </c>
      <c r="I435" s="11" t="s">
        <v>1843</v>
      </c>
      <c r="N435" s="18">
        <f>IF(Table159[[#This Row],[Gecontroleerd door koepel]],IF(OR(Table159[[#This Row],[Naam WV nieuw]]&lt;&gt;"",Table159[[#This Row],[Mail WV nieuw]]&lt;&gt;""),1,0),0)</f>
        <v>0</v>
      </c>
    </row>
    <row r="436" spans="1:14">
      <c r="A436" s="11">
        <v>84843</v>
      </c>
      <c r="B436" s="11" t="s">
        <v>344</v>
      </c>
      <c r="C436" s="11" t="s">
        <v>775</v>
      </c>
      <c r="D436" s="11" t="str">
        <f>IFERROR(INDEX('Overzicht Mitz'!C:C,MATCH(Table159[[#This Row],[URA]],'Overzicht Mitz'!A:A,0)),"")</f>
        <v/>
      </c>
      <c r="E436" s="11" t="s">
        <v>776</v>
      </c>
      <c r="F436" s="11" t="s">
        <v>1883</v>
      </c>
      <c r="G436" s="11" t="s">
        <v>265</v>
      </c>
      <c r="H436" s="11" t="s">
        <v>1835</v>
      </c>
      <c r="I436" s="11" t="s">
        <v>1836</v>
      </c>
      <c r="N436" s="18">
        <f>IF(Table159[[#This Row],[Gecontroleerd door koepel]],IF(OR(Table159[[#This Row],[Naam WV nieuw]]&lt;&gt;"",Table159[[#This Row],[Mail WV nieuw]]&lt;&gt;""),1,0),0)</f>
        <v>0</v>
      </c>
    </row>
    <row r="437" spans="1:14">
      <c r="A437" s="11">
        <v>84857</v>
      </c>
      <c r="B437" s="11" t="s">
        <v>737</v>
      </c>
      <c r="C437" s="11" t="s">
        <v>775</v>
      </c>
      <c r="D437" s="11" t="str">
        <f>IFERROR(INDEX('Overzicht Mitz'!C:C,MATCH(Table159[[#This Row],[URA]],'Overzicht Mitz'!A:A,0)),"")</f>
        <v/>
      </c>
      <c r="E437" s="11" t="s">
        <v>52</v>
      </c>
      <c r="F437" s="11" t="s">
        <v>53</v>
      </c>
      <c r="G437" s="11" t="s">
        <v>17</v>
      </c>
      <c r="H437" s="11" t="s">
        <v>1375</v>
      </c>
      <c r="I437" s="11" t="s">
        <v>1376</v>
      </c>
      <c r="N437" s="18">
        <f>IF(Table159[[#This Row],[Gecontroleerd door koepel]],IF(OR(Table159[[#This Row],[Naam WV nieuw]]&lt;&gt;"",Table159[[#This Row],[Mail WV nieuw]]&lt;&gt;""),1,0),0)</f>
        <v>0</v>
      </c>
    </row>
    <row r="438" spans="1:14">
      <c r="A438" s="11">
        <v>85566</v>
      </c>
      <c r="B438" s="11" t="s">
        <v>688</v>
      </c>
      <c r="C438" s="11" t="s">
        <v>775</v>
      </c>
      <c r="D438" s="11" t="str">
        <f>IFERROR(INDEX('Overzicht Mitz'!C:C,MATCH(Table159[[#This Row],[URA]],'Overzicht Mitz'!A:A,0)),"")</f>
        <v/>
      </c>
      <c r="E438" s="11" t="s">
        <v>776</v>
      </c>
      <c r="F438" s="11" t="s">
        <v>929</v>
      </c>
      <c r="G438" s="11" t="s">
        <v>17</v>
      </c>
      <c r="H438" s="11" t="s">
        <v>1377</v>
      </c>
      <c r="I438" s="11" t="s">
        <v>1378</v>
      </c>
      <c r="N438" s="18">
        <f>IF(Table159[[#This Row],[Gecontroleerd door koepel]],IF(OR(Table159[[#This Row],[Naam WV nieuw]]&lt;&gt;"",Table159[[#This Row],[Mail WV nieuw]]&lt;&gt;""),1,0),0)</f>
        <v>0</v>
      </c>
    </row>
    <row r="439" spans="1:14">
      <c r="A439" s="11">
        <v>85791</v>
      </c>
      <c r="B439" s="11" t="s">
        <v>661</v>
      </c>
      <c r="C439" s="11" t="s">
        <v>775</v>
      </c>
      <c r="D439" s="11" t="str">
        <f>IFERROR(INDEX('Overzicht Mitz'!C:C,MATCH(Table159[[#This Row],[URA]],'Overzicht Mitz'!A:A,0)),"")</f>
        <v/>
      </c>
      <c r="E439" s="11" t="s">
        <v>776</v>
      </c>
      <c r="F439" s="11" t="s">
        <v>777</v>
      </c>
      <c r="G439" s="11" t="s">
        <v>17</v>
      </c>
      <c r="H439" s="11" t="s">
        <v>1124</v>
      </c>
      <c r="I439" s="11" t="s">
        <v>1125</v>
      </c>
      <c r="N439" s="18">
        <f>IF(Table159[[#This Row],[Gecontroleerd door koepel]],IF(OR(Table159[[#This Row],[Naam WV nieuw]]&lt;&gt;"",Table159[[#This Row],[Mail WV nieuw]]&lt;&gt;""),1,0),0)</f>
        <v>0</v>
      </c>
    </row>
    <row r="440" spans="1:14">
      <c r="A440" s="11">
        <v>85825</v>
      </c>
      <c r="B440" s="11" t="s">
        <v>658</v>
      </c>
      <c r="C440" s="11" t="s">
        <v>775</v>
      </c>
      <c r="D440" s="11" t="str">
        <f>IFERROR(INDEX('Overzicht Mitz'!C:C,MATCH(Table159[[#This Row],[URA]],'Overzicht Mitz'!A:A,0)),"")</f>
        <v/>
      </c>
      <c r="E440" s="11" t="s">
        <v>776</v>
      </c>
      <c r="F440" s="11" t="s">
        <v>777</v>
      </c>
      <c r="G440" s="11" t="s">
        <v>17</v>
      </c>
      <c r="H440" s="11" t="s">
        <v>1126</v>
      </c>
      <c r="I440" s="11" t="s">
        <v>1127</v>
      </c>
      <c r="N440" s="18">
        <f>IF(Table159[[#This Row],[Gecontroleerd door koepel]],IF(OR(Table159[[#This Row],[Naam WV nieuw]]&lt;&gt;"",Table159[[#This Row],[Mail WV nieuw]]&lt;&gt;""),1,0),0)</f>
        <v>0</v>
      </c>
    </row>
    <row r="441" spans="1:14">
      <c r="A441" s="11">
        <v>85831</v>
      </c>
      <c r="B441" s="11" t="s">
        <v>337</v>
      </c>
      <c r="C441" s="11" t="s">
        <v>775</v>
      </c>
      <c r="D441" s="11" t="str">
        <f>IFERROR(INDEX('Overzicht Mitz'!C:C,MATCH(Table159[[#This Row],[URA]],'Overzicht Mitz'!A:A,0)),"")</f>
        <v/>
      </c>
      <c r="E441" s="11" t="s">
        <v>776</v>
      </c>
      <c r="F441" s="11" t="s">
        <v>1883</v>
      </c>
      <c r="G441" s="11" t="s">
        <v>265</v>
      </c>
      <c r="H441" s="11" t="s">
        <v>1844</v>
      </c>
      <c r="I441" s="11" t="s">
        <v>1845</v>
      </c>
      <c r="N441" s="18">
        <f>IF(Table159[[#This Row],[Gecontroleerd door koepel]],IF(OR(Table159[[#This Row],[Naam WV nieuw]]&lt;&gt;"",Table159[[#This Row],[Mail WV nieuw]]&lt;&gt;""),1,0),0)</f>
        <v>0</v>
      </c>
    </row>
    <row r="442" spans="1:14">
      <c r="A442" s="11">
        <v>11593</v>
      </c>
      <c r="B442" s="11" t="s">
        <v>494</v>
      </c>
      <c r="C442" s="11" t="s">
        <v>775</v>
      </c>
      <c r="D442" s="11" t="str">
        <f>IFERROR(INDEX('Overzicht Mitz'!C:C,MATCH(Table159[[#This Row],[URA]],'Overzicht Mitz'!A:A,0)),"")</f>
        <v/>
      </c>
      <c r="E442" s="11" t="s">
        <v>776</v>
      </c>
      <c r="F442" s="11" t="s">
        <v>777</v>
      </c>
      <c r="G442" s="11" t="s">
        <v>17</v>
      </c>
      <c r="H442" s="11" t="s">
        <v>1204</v>
      </c>
      <c r="I442" s="11" t="s">
        <v>1205</v>
      </c>
      <c r="N442" s="18">
        <f>IF(Table159[[#This Row],[Gecontroleerd door koepel]],IF(OR(Table159[[#This Row],[Naam WV nieuw]]&lt;&gt;"",Table159[[#This Row],[Mail WV nieuw]]&lt;&gt;""),1,0),0)</f>
        <v>0</v>
      </c>
    </row>
    <row r="443" spans="1:14">
      <c r="A443" s="11">
        <v>13322</v>
      </c>
      <c r="B443" s="11" t="s">
        <v>482</v>
      </c>
      <c r="C443" s="11" t="s">
        <v>775</v>
      </c>
      <c r="D443" s="11" t="str">
        <f>IFERROR(INDEX('Overzicht Mitz'!C:C,MATCH(Table159[[#This Row],[URA]],'Overzicht Mitz'!A:A,0)),"")</f>
        <v/>
      </c>
      <c r="E443" s="11" t="s">
        <v>776</v>
      </c>
      <c r="F443" s="11" t="s">
        <v>777</v>
      </c>
      <c r="G443" s="11" t="s">
        <v>17</v>
      </c>
      <c r="H443" s="11" t="s">
        <v>1206</v>
      </c>
      <c r="I443" s="11" t="s">
        <v>1207</v>
      </c>
      <c r="N443" s="18">
        <f>IF(Table159[[#This Row],[Gecontroleerd door koepel]],IF(OR(Table159[[#This Row],[Naam WV nieuw]]&lt;&gt;"",Table159[[#This Row],[Mail WV nieuw]]&lt;&gt;""),1,0),0)</f>
        <v>0</v>
      </c>
    </row>
    <row r="444" spans="1:14">
      <c r="A444" s="11">
        <v>43892</v>
      </c>
      <c r="B444" s="11" t="s">
        <v>667</v>
      </c>
      <c r="C444" s="11" t="s">
        <v>775</v>
      </c>
      <c r="D444" s="11" t="str">
        <f>IFERROR(INDEX('Overzicht Mitz'!C:C,MATCH(Table159[[#This Row],[URA]],'Overzicht Mitz'!A:A,0)),"")</f>
        <v/>
      </c>
      <c r="E444" s="11" t="s">
        <v>776</v>
      </c>
      <c r="F444" s="11" t="s">
        <v>777</v>
      </c>
      <c r="G444" s="11" t="s">
        <v>17</v>
      </c>
      <c r="H444" s="11" t="s">
        <v>1090</v>
      </c>
      <c r="I444" s="11" t="s">
        <v>1091</v>
      </c>
      <c r="N444" s="18">
        <f>IF(Table159[[#This Row],[Gecontroleerd door koepel]],IF(OR(Table159[[#This Row],[Naam WV nieuw]]&lt;&gt;"",Table159[[#This Row],[Mail WV nieuw]]&lt;&gt;""),1,0),0)</f>
        <v>0</v>
      </c>
    </row>
    <row r="445" spans="1:14">
      <c r="A445" s="11">
        <v>44745</v>
      </c>
      <c r="B445" s="11" t="s">
        <v>650</v>
      </c>
      <c r="C445" s="11" t="s">
        <v>775</v>
      </c>
      <c r="D445" s="11" t="str">
        <f>IFERROR(INDEX('Overzicht Mitz'!C:C,MATCH(Table159[[#This Row],[URA]],'Overzicht Mitz'!A:A,0)),"")</f>
        <v/>
      </c>
      <c r="E445" s="11" t="s">
        <v>776</v>
      </c>
      <c r="F445" s="11" t="s">
        <v>777</v>
      </c>
      <c r="G445" s="11" t="s">
        <v>17</v>
      </c>
      <c r="H445" s="11" t="s">
        <v>1081</v>
      </c>
      <c r="I445" s="11" t="s">
        <v>1082</v>
      </c>
      <c r="N445" s="18">
        <f>IF(Table159[[#This Row],[Gecontroleerd door koepel]],IF(OR(Table159[[#This Row],[Naam WV nieuw]]&lt;&gt;"",Table159[[#This Row],[Mail WV nieuw]]&lt;&gt;""),1,0),0)</f>
        <v>0</v>
      </c>
    </row>
    <row r="446" spans="1:14">
      <c r="A446" s="11">
        <v>53052</v>
      </c>
      <c r="B446" s="11" t="s">
        <v>496</v>
      </c>
      <c r="C446" s="11" t="s">
        <v>775</v>
      </c>
      <c r="D446" s="11" t="str">
        <f>IFERROR(INDEX('Overzicht Mitz'!C:C,MATCH(Table159[[#This Row],[URA]],'Overzicht Mitz'!A:A,0)),"")</f>
        <v/>
      </c>
      <c r="E446" s="11" t="s">
        <v>776</v>
      </c>
      <c r="F446" s="11" t="s">
        <v>777</v>
      </c>
      <c r="G446" s="11" t="s">
        <v>17</v>
      </c>
      <c r="H446" s="11" t="s">
        <v>1208</v>
      </c>
      <c r="I446" s="11" t="s">
        <v>1209</v>
      </c>
      <c r="N446" s="18">
        <f>IF(Table159[[#This Row],[Gecontroleerd door koepel]],IF(OR(Table159[[#This Row],[Naam WV nieuw]]&lt;&gt;"",Table159[[#This Row],[Mail WV nieuw]]&lt;&gt;""),1,0),0)</f>
        <v>0</v>
      </c>
    </row>
    <row r="447" spans="1:14">
      <c r="A447" s="11">
        <v>59782</v>
      </c>
      <c r="B447" s="11" t="s">
        <v>493</v>
      </c>
      <c r="C447" s="11" t="s">
        <v>775</v>
      </c>
      <c r="D447" s="11" t="str">
        <f>IFERROR(INDEX('Overzicht Mitz'!C:C,MATCH(Table159[[#This Row],[URA]],'Overzicht Mitz'!A:A,0)),"")</f>
        <v/>
      </c>
      <c r="E447" s="11" t="s">
        <v>776</v>
      </c>
      <c r="F447" s="11" t="s">
        <v>777</v>
      </c>
      <c r="G447" s="11" t="s">
        <v>17</v>
      </c>
      <c r="H447" s="11" t="s">
        <v>1210</v>
      </c>
      <c r="I447" s="11" t="s">
        <v>1211</v>
      </c>
      <c r="N447" s="18">
        <f>IF(Table159[[#This Row],[Gecontroleerd door koepel]],IF(OR(Table159[[#This Row],[Naam WV nieuw]]&lt;&gt;"",Table159[[#This Row],[Mail WV nieuw]]&lt;&gt;""),1,0),0)</f>
        <v>0</v>
      </c>
    </row>
    <row r="448" spans="1:14">
      <c r="A448" s="11">
        <v>62878</v>
      </c>
      <c r="B448" s="11" t="s">
        <v>495</v>
      </c>
      <c r="C448" s="11" t="s">
        <v>775</v>
      </c>
      <c r="D448" s="11" t="str">
        <f>IFERROR(INDEX('Overzicht Mitz'!C:C,MATCH(Table159[[#This Row],[URA]],'Overzicht Mitz'!A:A,0)),"")</f>
        <v/>
      </c>
      <c r="E448" s="11" t="s">
        <v>776</v>
      </c>
      <c r="F448" s="11" t="s">
        <v>777</v>
      </c>
      <c r="G448" s="11" t="s">
        <v>17</v>
      </c>
      <c r="H448" s="11" t="s">
        <v>1212</v>
      </c>
      <c r="I448" s="11" t="s">
        <v>1213</v>
      </c>
      <c r="N448" s="18">
        <f>IF(Table159[[#This Row],[Gecontroleerd door koepel]],IF(OR(Table159[[#This Row],[Naam WV nieuw]]&lt;&gt;"",Table159[[#This Row],[Mail WV nieuw]]&lt;&gt;""),1,0),0)</f>
        <v>0</v>
      </c>
    </row>
    <row r="449" spans="1:14">
      <c r="A449" s="11">
        <v>63588</v>
      </c>
      <c r="B449" s="11" t="s">
        <v>502</v>
      </c>
      <c r="C449" s="11" t="s">
        <v>775</v>
      </c>
      <c r="D449" s="11" t="str">
        <f>IFERROR(INDEX('Overzicht Mitz'!C:C,MATCH(Table159[[#This Row],[URA]],'Overzicht Mitz'!A:A,0)),"")</f>
        <v/>
      </c>
      <c r="E449" s="11" t="s">
        <v>42</v>
      </c>
      <c r="F449" s="11" t="s">
        <v>43</v>
      </c>
      <c r="G449" s="11" t="s">
        <v>17</v>
      </c>
      <c r="H449" s="11" t="s">
        <v>1555</v>
      </c>
      <c r="I449" s="11" t="s">
        <v>1556</v>
      </c>
      <c r="N449" s="18">
        <f>IF(Table159[[#This Row],[Gecontroleerd door koepel]],IF(OR(Table159[[#This Row],[Naam WV nieuw]]&lt;&gt;"",Table159[[#This Row],[Mail WV nieuw]]&lt;&gt;""),1,0),0)</f>
        <v>0</v>
      </c>
    </row>
    <row r="450" spans="1:14">
      <c r="A450" s="11">
        <v>66489</v>
      </c>
      <c r="B450" s="11" t="s">
        <v>481</v>
      </c>
      <c r="C450" s="11" t="s">
        <v>775</v>
      </c>
      <c r="D450" s="11" t="str">
        <f>IFERROR(INDEX('Overzicht Mitz'!C:C,MATCH(Table159[[#This Row],[URA]],'Overzicht Mitz'!A:A,0)),"")</f>
        <v/>
      </c>
      <c r="E450" s="11" t="s">
        <v>776</v>
      </c>
      <c r="F450" s="11" t="s">
        <v>777</v>
      </c>
      <c r="G450" s="11" t="s">
        <v>17</v>
      </c>
      <c r="H450" s="11" t="s">
        <v>1214</v>
      </c>
      <c r="I450" s="11" t="s">
        <v>1215</v>
      </c>
      <c r="N450" s="18">
        <f>IF(Table159[[#This Row],[Gecontroleerd door koepel]],IF(OR(Table159[[#This Row],[Naam WV nieuw]]&lt;&gt;"",Table159[[#This Row],[Mail WV nieuw]]&lt;&gt;""),1,0),0)</f>
        <v>0</v>
      </c>
    </row>
    <row r="451" spans="1:14">
      <c r="A451" s="11">
        <v>76345</v>
      </c>
      <c r="B451" s="11" t="s">
        <v>659</v>
      </c>
      <c r="C451" s="11" t="s">
        <v>775</v>
      </c>
      <c r="D451" s="11" t="str">
        <f>IFERROR(INDEX('Overzicht Mitz'!C:C,MATCH(Table159[[#This Row],[URA]],'Overzicht Mitz'!A:A,0)),"")</f>
        <v/>
      </c>
      <c r="E451" s="11" t="s">
        <v>776</v>
      </c>
      <c r="F451" s="11" t="s">
        <v>777</v>
      </c>
      <c r="G451" s="11" t="s">
        <v>17</v>
      </c>
      <c r="H451" s="11" t="s">
        <v>1109</v>
      </c>
      <c r="I451" s="11" t="s">
        <v>1110</v>
      </c>
      <c r="N451" s="18">
        <f>IF(Table159[[#This Row],[Gecontroleerd door koepel]],IF(OR(Table159[[#This Row],[Naam WV nieuw]]&lt;&gt;"",Table159[[#This Row],[Mail WV nieuw]]&lt;&gt;""),1,0),0)</f>
        <v>0</v>
      </c>
    </row>
    <row r="452" spans="1:14">
      <c r="A452" s="11">
        <v>77756</v>
      </c>
      <c r="B452" s="11" t="s">
        <v>484</v>
      </c>
      <c r="C452" s="11" t="s">
        <v>775</v>
      </c>
      <c r="D452" s="11" t="str">
        <f>IFERROR(INDEX('Overzicht Mitz'!C:C,MATCH(Table159[[#This Row],[URA]],'Overzicht Mitz'!A:A,0)),"")</f>
        <v/>
      </c>
      <c r="E452" s="11" t="s">
        <v>776</v>
      </c>
      <c r="F452" s="11" t="s">
        <v>777</v>
      </c>
      <c r="G452" s="11" t="s">
        <v>17</v>
      </c>
      <c r="H452" s="11" t="s">
        <v>1218</v>
      </c>
      <c r="I452" s="11" t="s">
        <v>1219</v>
      </c>
      <c r="N452" s="18">
        <f>IF(Table159[[#This Row],[Gecontroleerd door koepel]],IF(OR(Table159[[#This Row],[Naam WV nieuw]]&lt;&gt;"",Table159[[#This Row],[Mail WV nieuw]]&lt;&gt;""),1,0),0)</f>
        <v>0</v>
      </c>
    </row>
    <row r="453" spans="1:14">
      <c r="A453" s="11">
        <v>78123</v>
      </c>
      <c r="B453" s="11" t="s">
        <v>653</v>
      </c>
      <c r="C453" s="11" t="s">
        <v>775</v>
      </c>
      <c r="D453" s="11" t="str">
        <f>IFERROR(INDEX('Overzicht Mitz'!C:C,MATCH(Table159[[#This Row],[URA]],'Overzicht Mitz'!A:A,0)),"")</f>
        <v/>
      </c>
      <c r="E453" s="11" t="s">
        <v>776</v>
      </c>
      <c r="F453" s="11" t="s">
        <v>777</v>
      </c>
      <c r="G453" s="11" t="s">
        <v>17</v>
      </c>
      <c r="H453" s="11" t="s">
        <v>1111</v>
      </c>
      <c r="I453" s="11" t="s">
        <v>1112</v>
      </c>
      <c r="N453" s="18">
        <f>IF(Table159[[#This Row],[Gecontroleerd door koepel]],IF(OR(Table159[[#This Row],[Naam WV nieuw]]&lt;&gt;"",Table159[[#This Row],[Mail WV nieuw]]&lt;&gt;""),1,0),0)</f>
        <v>0</v>
      </c>
    </row>
    <row r="454" spans="1:14">
      <c r="A454" s="11">
        <v>79823</v>
      </c>
      <c r="B454" s="11" t="s">
        <v>483</v>
      </c>
      <c r="C454" s="11" t="s">
        <v>775</v>
      </c>
      <c r="D454" s="11" t="str">
        <f>IFERROR(INDEX('Overzicht Mitz'!C:C,MATCH(Table159[[#This Row],[URA]],'Overzicht Mitz'!A:A,0)),"")</f>
        <v/>
      </c>
      <c r="E454" s="11" t="s">
        <v>776</v>
      </c>
      <c r="F454" s="11" t="s">
        <v>777</v>
      </c>
      <c r="G454" s="11" t="s">
        <v>17</v>
      </c>
      <c r="H454" s="11" t="s">
        <v>1220</v>
      </c>
      <c r="I454" s="11" t="s">
        <v>1221</v>
      </c>
      <c r="N454" s="18">
        <f>IF(Table159[[#This Row],[Gecontroleerd door koepel]],IF(OR(Table159[[#This Row],[Naam WV nieuw]]&lt;&gt;"",Table159[[#This Row],[Mail WV nieuw]]&lt;&gt;""),1,0),0)</f>
        <v>0</v>
      </c>
    </row>
    <row r="455" spans="1:14">
      <c r="A455" s="11">
        <v>85441</v>
      </c>
      <c r="B455" s="11" t="s">
        <v>663</v>
      </c>
      <c r="C455" s="11" t="s">
        <v>775</v>
      </c>
      <c r="D455" s="11" t="str">
        <f>IFERROR(INDEX('Overzicht Mitz'!C:C,MATCH(Table159[[#This Row],[URA]],'Overzicht Mitz'!A:A,0)),"")</f>
        <v/>
      </c>
      <c r="E455" s="11" t="s">
        <v>776</v>
      </c>
      <c r="F455" s="11" t="s">
        <v>777</v>
      </c>
      <c r="G455" s="11" t="s">
        <v>17</v>
      </c>
      <c r="H455" s="11" t="s">
        <v>1122</v>
      </c>
      <c r="I455" s="11" t="s">
        <v>1123</v>
      </c>
      <c r="N455" s="18">
        <f>IF(Table159[[#This Row],[Gecontroleerd door koepel]],IF(OR(Table159[[#This Row],[Naam WV nieuw]]&lt;&gt;"",Table159[[#This Row],[Mail WV nieuw]]&lt;&gt;""),1,0),0)</f>
        <v>0</v>
      </c>
    </row>
    <row r="456" spans="1:14">
      <c r="A456" s="11">
        <v>88490</v>
      </c>
      <c r="B456" s="11" t="s">
        <v>504</v>
      </c>
      <c r="C456" s="11" t="s">
        <v>775</v>
      </c>
      <c r="D456" s="11" t="str">
        <f>IFERROR(INDEX('Overzicht Mitz'!C:C,MATCH(Table159[[#This Row],[URA]],'Overzicht Mitz'!A:A,0)),"")</f>
        <v/>
      </c>
      <c r="E456" s="11" t="s">
        <v>776</v>
      </c>
      <c r="F456" s="11" t="s">
        <v>777</v>
      </c>
      <c r="G456" s="11" t="s">
        <v>17</v>
      </c>
      <c r="H456" s="11" t="s">
        <v>1137</v>
      </c>
      <c r="I456" s="11" t="s">
        <v>1138</v>
      </c>
      <c r="N456" s="18">
        <f>IF(Table159[[#This Row],[Gecontroleerd door koepel]],IF(OR(Table159[[#This Row],[Naam WV nieuw]]&lt;&gt;"",Table159[[#This Row],[Mail WV nieuw]]&lt;&gt;""),1,0),0)</f>
        <v>0</v>
      </c>
    </row>
    <row r="457" spans="1:14">
      <c r="A457" s="11">
        <v>13538</v>
      </c>
      <c r="B457" s="11" t="s">
        <v>191</v>
      </c>
      <c r="C457" s="11" t="s">
        <v>775</v>
      </c>
      <c r="D457" s="11" t="str">
        <f>IFERROR(INDEX('Overzicht Mitz'!C:C,MATCH(Table159[[#This Row],[URA]],'Overzicht Mitz'!A:A,0)),"")</f>
        <v/>
      </c>
      <c r="E457" s="11" t="s">
        <v>776</v>
      </c>
      <c r="F457" s="11" t="s">
        <v>777</v>
      </c>
      <c r="G457" s="11" t="s">
        <v>17</v>
      </c>
      <c r="H457" s="11" t="s">
        <v>1453</v>
      </c>
      <c r="I457" s="11" t="s">
        <v>1454</v>
      </c>
      <c r="N457" s="18">
        <f>IF(Table159[[#This Row],[Gecontroleerd door koepel]],IF(OR(Table159[[#This Row],[Naam WV nieuw]]&lt;&gt;"",Table159[[#This Row],[Mail WV nieuw]]&lt;&gt;""),1,0),0)</f>
        <v>0</v>
      </c>
    </row>
    <row r="458" spans="1:14">
      <c r="A458" s="11">
        <v>14068</v>
      </c>
      <c r="B458" s="11" t="s">
        <v>183</v>
      </c>
      <c r="C458" s="11" t="s">
        <v>775</v>
      </c>
      <c r="D458" s="11" t="str">
        <f>IFERROR(INDEX('Overzicht Mitz'!C:C,MATCH(Table159[[#This Row],[URA]],'Overzicht Mitz'!A:A,0)),"")</f>
        <v/>
      </c>
      <c r="E458" s="11" t="s">
        <v>776</v>
      </c>
      <c r="F458" s="11" t="s">
        <v>777</v>
      </c>
      <c r="G458" s="11" t="s">
        <v>17</v>
      </c>
      <c r="H458" s="11" t="s">
        <v>1455</v>
      </c>
      <c r="I458" s="11" t="s">
        <v>1456</v>
      </c>
      <c r="N458" s="18">
        <f>IF(Table159[[#This Row],[Gecontroleerd door koepel]],IF(OR(Table159[[#This Row],[Naam WV nieuw]]&lt;&gt;"",Table159[[#This Row],[Mail WV nieuw]]&lt;&gt;""),1,0),0)</f>
        <v>0</v>
      </c>
    </row>
    <row r="459" spans="1:14">
      <c r="A459" s="11">
        <v>42586</v>
      </c>
      <c r="B459" s="11" t="s">
        <v>82</v>
      </c>
      <c r="C459" s="11" t="s">
        <v>775</v>
      </c>
      <c r="D459" s="11" t="str">
        <f>IFERROR(INDEX('Overzicht Mitz'!C:C,MATCH(Table159[[#This Row],[URA]],'Overzicht Mitz'!A:A,0)),"")</f>
        <v/>
      </c>
      <c r="E459" s="11" t="s">
        <v>776</v>
      </c>
      <c r="F459" s="11" t="s">
        <v>777</v>
      </c>
      <c r="G459" s="11" t="s">
        <v>17</v>
      </c>
      <c r="H459" s="11" t="s">
        <v>1435</v>
      </c>
      <c r="I459" s="11" t="s">
        <v>1436</v>
      </c>
      <c r="N459" s="18">
        <f>IF(Table159[[#This Row],[Gecontroleerd door koepel]],IF(OR(Table159[[#This Row],[Naam WV nieuw]]&lt;&gt;"",Table159[[#This Row],[Mail WV nieuw]]&lt;&gt;""),1,0),0)</f>
        <v>0</v>
      </c>
    </row>
    <row r="460" spans="1:14">
      <c r="A460" s="11">
        <v>43724</v>
      </c>
      <c r="B460" s="11" t="s">
        <v>187</v>
      </c>
      <c r="C460" s="11" t="s">
        <v>775</v>
      </c>
      <c r="D460" s="11" t="str">
        <f>IFERROR(INDEX('Overzicht Mitz'!C:C,MATCH(Table159[[#This Row],[URA]],'Overzicht Mitz'!A:A,0)),"")</f>
        <v/>
      </c>
      <c r="E460" s="11" t="s">
        <v>776</v>
      </c>
      <c r="F460" s="11" t="s">
        <v>777</v>
      </c>
      <c r="G460" s="11" t="s">
        <v>17</v>
      </c>
      <c r="H460" s="11" t="s">
        <v>1457</v>
      </c>
      <c r="I460" s="11" t="s">
        <v>1458</v>
      </c>
      <c r="N460" s="18">
        <f>IF(Table159[[#This Row],[Gecontroleerd door koepel]],IF(OR(Table159[[#This Row],[Naam WV nieuw]]&lt;&gt;"",Table159[[#This Row],[Mail WV nieuw]]&lt;&gt;""),1,0),0)</f>
        <v>0</v>
      </c>
    </row>
    <row r="461" spans="1:14">
      <c r="A461" s="11">
        <v>44463</v>
      </c>
      <c r="B461" s="11" t="s">
        <v>169</v>
      </c>
      <c r="C461" s="11" t="s">
        <v>775</v>
      </c>
      <c r="D461" s="11" t="str">
        <f>IFERROR(INDEX('Overzicht Mitz'!C:C,MATCH(Table159[[#This Row],[URA]],'Overzicht Mitz'!A:A,0)),"")</f>
        <v>ACE</v>
      </c>
      <c r="E461" s="11" t="s">
        <v>155</v>
      </c>
      <c r="F461" s="11" t="s">
        <v>156</v>
      </c>
      <c r="G461" s="11" t="s">
        <v>17</v>
      </c>
      <c r="H461" s="11" t="s">
        <v>1088</v>
      </c>
      <c r="I461" s="11" t="s">
        <v>1899</v>
      </c>
      <c r="N461" s="18">
        <f>IF(Table159[[#This Row],[Gecontroleerd door koepel]],IF(OR(Table159[[#This Row],[Naam WV nieuw]]&lt;&gt;"",Table159[[#This Row],[Mail WV nieuw]]&lt;&gt;""),1,0),0)</f>
        <v>0</v>
      </c>
    </row>
    <row r="462" spans="1:14">
      <c r="A462" s="11">
        <v>50243</v>
      </c>
      <c r="B462" s="11" t="s">
        <v>176</v>
      </c>
      <c r="C462" s="11" t="s">
        <v>775</v>
      </c>
      <c r="D462" s="11" t="str">
        <f>IFERROR(INDEX('Overzicht Mitz'!C:C,MATCH(Table159[[#This Row],[URA]],'Overzicht Mitz'!A:A,0)),"")</f>
        <v/>
      </c>
      <c r="E462" s="11" t="s">
        <v>776</v>
      </c>
      <c r="F462" s="11" t="s">
        <v>777</v>
      </c>
      <c r="G462" s="11" t="s">
        <v>17</v>
      </c>
      <c r="H462" s="11" t="s">
        <v>1459</v>
      </c>
      <c r="I462" s="11" t="s">
        <v>1460</v>
      </c>
      <c r="N462" s="18">
        <f>IF(Table159[[#This Row],[Gecontroleerd door koepel]],IF(OR(Table159[[#This Row],[Naam WV nieuw]]&lt;&gt;"",Table159[[#This Row],[Mail WV nieuw]]&lt;&gt;""),1,0),0)</f>
        <v>0</v>
      </c>
    </row>
    <row r="463" spans="1:14">
      <c r="A463" s="11">
        <v>50246</v>
      </c>
      <c r="B463" s="11" t="s">
        <v>211</v>
      </c>
      <c r="C463" s="11" t="s">
        <v>775</v>
      </c>
      <c r="D463" s="11" t="str">
        <f>IFERROR(INDEX('Overzicht Mitz'!C:C,MATCH(Table159[[#This Row],[URA]],'Overzicht Mitz'!A:A,0)),"")</f>
        <v/>
      </c>
      <c r="E463" s="11" t="s">
        <v>776</v>
      </c>
      <c r="F463" s="11" t="s">
        <v>777</v>
      </c>
      <c r="G463" s="11" t="s">
        <v>17</v>
      </c>
      <c r="H463" s="11" t="s">
        <v>1461</v>
      </c>
      <c r="I463" s="11" t="s">
        <v>1462</v>
      </c>
      <c r="N463" s="18">
        <f>IF(Table159[[#This Row],[Gecontroleerd door koepel]],IF(OR(Table159[[#This Row],[Naam WV nieuw]]&lt;&gt;"",Table159[[#This Row],[Mail WV nieuw]]&lt;&gt;""),1,0),0)</f>
        <v>0</v>
      </c>
    </row>
    <row r="464" spans="1:14">
      <c r="A464" s="11">
        <v>50247</v>
      </c>
      <c r="B464" s="11" t="s">
        <v>245</v>
      </c>
      <c r="C464" s="11" t="s">
        <v>775</v>
      </c>
      <c r="D464" s="11" t="str">
        <f>IFERROR(INDEX('Overzicht Mitz'!C:C,MATCH(Table159[[#This Row],[URA]],'Overzicht Mitz'!A:A,0)),"")</f>
        <v/>
      </c>
      <c r="E464" s="11" t="s">
        <v>776</v>
      </c>
      <c r="F464" s="11" t="s">
        <v>777</v>
      </c>
      <c r="G464" s="11" t="s">
        <v>17</v>
      </c>
      <c r="H464" s="11" t="s">
        <v>1463</v>
      </c>
      <c r="I464" s="11" t="s">
        <v>1464</v>
      </c>
      <c r="N464" s="18">
        <f>IF(Table159[[#This Row],[Gecontroleerd door koepel]],IF(OR(Table159[[#This Row],[Naam WV nieuw]]&lt;&gt;"",Table159[[#This Row],[Mail WV nieuw]]&lt;&gt;""),1,0),0)</f>
        <v>0</v>
      </c>
    </row>
    <row r="465" spans="1:14">
      <c r="A465" s="11">
        <v>50440</v>
      </c>
      <c r="B465" s="11" t="s">
        <v>230</v>
      </c>
      <c r="C465" s="11" t="s">
        <v>775</v>
      </c>
      <c r="D465" s="11" t="str">
        <f>IFERROR(INDEX('Overzicht Mitz'!C:C,MATCH(Table159[[#This Row],[URA]],'Overzicht Mitz'!A:A,0)),"")</f>
        <v/>
      </c>
      <c r="E465" s="11" t="s">
        <v>776</v>
      </c>
      <c r="F465" s="11" t="s">
        <v>777</v>
      </c>
      <c r="G465" s="11" t="s">
        <v>17</v>
      </c>
      <c r="H465" s="11" t="s">
        <v>1465</v>
      </c>
      <c r="I465" s="11" t="s">
        <v>1466</v>
      </c>
      <c r="N465" s="18">
        <f>IF(Table159[[#This Row],[Gecontroleerd door koepel]],IF(OR(Table159[[#This Row],[Naam WV nieuw]]&lt;&gt;"",Table159[[#This Row],[Mail WV nieuw]]&lt;&gt;""),1,0),0)</f>
        <v>0</v>
      </c>
    </row>
    <row r="466" spans="1:14">
      <c r="A466" s="11">
        <v>50988</v>
      </c>
      <c r="B466" s="11" t="s">
        <v>80</v>
      </c>
      <c r="C466" s="11" t="s">
        <v>775</v>
      </c>
      <c r="D466" s="11" t="str">
        <f>IFERROR(INDEX('Overzicht Mitz'!C:C,MATCH(Table159[[#This Row],[URA]],'Overzicht Mitz'!A:A,0)),"")</f>
        <v/>
      </c>
      <c r="E466" s="11" t="s">
        <v>776</v>
      </c>
      <c r="F466" s="11" t="s">
        <v>777</v>
      </c>
      <c r="G466" s="11" t="s">
        <v>17</v>
      </c>
      <c r="H466" s="11" t="s">
        <v>1437</v>
      </c>
      <c r="I466" s="11" t="s">
        <v>1438</v>
      </c>
      <c r="N466" s="18">
        <f>IF(Table159[[#This Row],[Gecontroleerd door koepel]],IF(OR(Table159[[#This Row],[Naam WV nieuw]]&lt;&gt;"",Table159[[#This Row],[Mail WV nieuw]]&lt;&gt;""),1,0),0)</f>
        <v>0</v>
      </c>
    </row>
    <row r="467" spans="1:14">
      <c r="A467" s="11">
        <v>51475</v>
      </c>
      <c r="B467" s="11" t="s">
        <v>194</v>
      </c>
      <c r="C467" s="11" t="s">
        <v>775</v>
      </c>
      <c r="D467" s="11" t="str">
        <f>IFERROR(INDEX('Overzicht Mitz'!C:C,MATCH(Table159[[#This Row],[URA]],'Overzicht Mitz'!A:A,0)),"")</f>
        <v/>
      </c>
      <c r="E467" s="11" t="s">
        <v>776</v>
      </c>
      <c r="F467" s="11" t="s">
        <v>777</v>
      </c>
      <c r="G467" s="11" t="s">
        <v>17</v>
      </c>
      <c r="H467" s="11" t="s">
        <v>1467</v>
      </c>
      <c r="I467" s="11" t="s">
        <v>1468</v>
      </c>
      <c r="N467" s="18">
        <f>IF(Table159[[#This Row],[Gecontroleerd door koepel]],IF(OR(Table159[[#This Row],[Naam WV nieuw]]&lt;&gt;"",Table159[[#This Row],[Mail WV nieuw]]&lt;&gt;""),1,0),0)</f>
        <v>0</v>
      </c>
    </row>
    <row r="468" spans="1:14">
      <c r="A468" s="11">
        <v>52272</v>
      </c>
      <c r="B468" s="11" t="s">
        <v>233</v>
      </c>
      <c r="C468" s="11" t="s">
        <v>775</v>
      </c>
      <c r="D468" s="11" t="str">
        <f>IFERROR(INDEX('Overzicht Mitz'!C:C,MATCH(Table159[[#This Row],[URA]],'Overzicht Mitz'!A:A,0)),"")</f>
        <v>Unicum</v>
      </c>
      <c r="E468" s="11" t="s">
        <v>776</v>
      </c>
      <c r="F468" s="11" t="s">
        <v>777</v>
      </c>
      <c r="G468" s="11" t="s">
        <v>17</v>
      </c>
      <c r="H468" s="11" t="s">
        <v>1469</v>
      </c>
      <c r="I468" s="11" t="s">
        <v>1470</v>
      </c>
      <c r="N468" s="18">
        <f>IF(Table159[[#This Row],[Gecontroleerd door koepel]],IF(OR(Table159[[#This Row],[Naam WV nieuw]]&lt;&gt;"",Table159[[#This Row],[Mail WV nieuw]]&lt;&gt;""),1,0),0)</f>
        <v>0</v>
      </c>
    </row>
    <row r="469" spans="1:14">
      <c r="A469" s="11">
        <v>52303</v>
      </c>
      <c r="B469" s="11" t="s">
        <v>217</v>
      </c>
      <c r="C469" s="11" t="s">
        <v>775</v>
      </c>
      <c r="D469" s="11" t="str">
        <f>IFERROR(INDEX('Overzicht Mitz'!C:C,MATCH(Table159[[#This Row],[URA]],'Overzicht Mitz'!A:A,0)),"")</f>
        <v/>
      </c>
      <c r="E469" s="11" t="s">
        <v>776</v>
      </c>
      <c r="F469" s="11" t="s">
        <v>777</v>
      </c>
      <c r="G469" s="11" t="s">
        <v>17</v>
      </c>
      <c r="H469" s="11" t="s">
        <v>1471</v>
      </c>
      <c r="I469" s="11" t="s">
        <v>1472</v>
      </c>
      <c r="N469" s="18">
        <f>IF(Table159[[#This Row],[Gecontroleerd door koepel]],IF(OR(Table159[[#This Row],[Naam WV nieuw]]&lt;&gt;"",Table159[[#This Row],[Mail WV nieuw]]&lt;&gt;""),1,0),0)</f>
        <v>0</v>
      </c>
    </row>
    <row r="470" spans="1:14">
      <c r="A470" s="11">
        <v>52426</v>
      </c>
      <c r="B470" s="11" t="s">
        <v>201</v>
      </c>
      <c r="C470" s="11" t="s">
        <v>775</v>
      </c>
      <c r="D470" s="11" t="str">
        <f>IFERROR(INDEX('Overzicht Mitz'!C:C,MATCH(Table159[[#This Row],[URA]],'Overzicht Mitz'!A:A,0)),"")</f>
        <v/>
      </c>
      <c r="E470" s="11" t="s">
        <v>776</v>
      </c>
      <c r="F470" s="11" t="s">
        <v>777</v>
      </c>
      <c r="G470" s="11" t="s">
        <v>17</v>
      </c>
      <c r="H470" s="11" t="s">
        <v>1900</v>
      </c>
      <c r="I470" s="11" t="s">
        <v>1901</v>
      </c>
      <c r="N470" s="18">
        <f>IF(Table159[[#This Row],[Gecontroleerd door koepel]],IF(OR(Table159[[#This Row],[Naam WV nieuw]]&lt;&gt;"",Table159[[#This Row],[Mail WV nieuw]]&lt;&gt;""),1,0),0)</f>
        <v>0</v>
      </c>
    </row>
    <row r="471" spans="1:14">
      <c r="A471" s="11">
        <v>57395</v>
      </c>
      <c r="B471" s="11" t="s">
        <v>87</v>
      </c>
      <c r="C471" s="11" t="s">
        <v>775</v>
      </c>
      <c r="D471" s="11" t="str">
        <f>IFERROR(INDEX('Overzicht Mitz'!C:C,MATCH(Table159[[#This Row],[URA]],'Overzicht Mitz'!A:A,0)),"")</f>
        <v/>
      </c>
      <c r="E471" s="11" t="s">
        <v>776</v>
      </c>
      <c r="F471" s="11" t="s">
        <v>777</v>
      </c>
      <c r="G471" s="11" t="s">
        <v>17</v>
      </c>
      <c r="H471" s="11" t="s">
        <v>1451</v>
      </c>
      <c r="I471" s="11" t="s">
        <v>1452</v>
      </c>
      <c r="N471" s="18">
        <f>IF(Table159[[#This Row],[Gecontroleerd door koepel]],IF(OR(Table159[[#This Row],[Naam WV nieuw]]&lt;&gt;"",Table159[[#This Row],[Mail WV nieuw]]&lt;&gt;""),1,0),0)</f>
        <v>0</v>
      </c>
    </row>
    <row r="472" spans="1:14">
      <c r="A472" s="11">
        <v>61363</v>
      </c>
      <c r="B472" s="11" t="s">
        <v>212</v>
      </c>
      <c r="C472" s="11" t="s">
        <v>775</v>
      </c>
      <c r="D472" s="11" t="str">
        <f>IFERROR(INDEX('Overzicht Mitz'!C:C,MATCH(Table159[[#This Row],[URA]],'Overzicht Mitz'!A:A,0)),"")</f>
        <v/>
      </c>
      <c r="E472" s="11" t="s">
        <v>776</v>
      </c>
      <c r="F472" s="11" t="s">
        <v>777</v>
      </c>
      <c r="G472" s="11" t="s">
        <v>17</v>
      </c>
      <c r="H472" s="11" t="s">
        <v>1868</v>
      </c>
      <c r="I472" s="11" t="s">
        <v>1869</v>
      </c>
      <c r="N472" s="18">
        <f>IF(Table159[[#This Row],[Gecontroleerd door koepel]],IF(OR(Table159[[#This Row],[Naam WV nieuw]]&lt;&gt;"",Table159[[#This Row],[Mail WV nieuw]]&lt;&gt;""),1,0),0)</f>
        <v>0</v>
      </c>
    </row>
    <row r="473" spans="1:14">
      <c r="A473" s="11">
        <v>62084</v>
      </c>
      <c r="B473" s="11" t="s">
        <v>231</v>
      </c>
      <c r="C473" s="11" t="s">
        <v>775</v>
      </c>
      <c r="D473" s="11" t="str">
        <f>IFERROR(INDEX('Overzicht Mitz'!C:C,MATCH(Table159[[#This Row],[URA]],'Overzicht Mitz'!A:A,0)),"")</f>
        <v/>
      </c>
      <c r="E473" s="11" t="s">
        <v>776</v>
      </c>
      <c r="F473" s="11" t="s">
        <v>777</v>
      </c>
      <c r="G473" s="11" t="s">
        <v>17</v>
      </c>
      <c r="H473" s="11" t="s">
        <v>1473</v>
      </c>
      <c r="I473" s="11" t="s">
        <v>1474</v>
      </c>
      <c r="N473" s="18">
        <f>IF(Table159[[#This Row],[Gecontroleerd door koepel]],IF(OR(Table159[[#This Row],[Naam WV nieuw]]&lt;&gt;"",Table159[[#This Row],[Mail WV nieuw]]&lt;&gt;""),1,0),0)</f>
        <v>0</v>
      </c>
    </row>
    <row r="474" spans="1:14">
      <c r="A474" s="11">
        <v>62640</v>
      </c>
      <c r="B474" s="11" t="s">
        <v>175</v>
      </c>
      <c r="C474" s="11" t="s">
        <v>775</v>
      </c>
      <c r="D474" s="11" t="str">
        <f>IFERROR(INDEX('Overzicht Mitz'!C:C,MATCH(Table159[[#This Row],[URA]],'Overzicht Mitz'!A:A,0)),"")</f>
        <v/>
      </c>
      <c r="E474" s="11" t="s">
        <v>776</v>
      </c>
      <c r="F474" s="11" t="s">
        <v>777</v>
      </c>
      <c r="G474" s="11" t="s">
        <v>17</v>
      </c>
      <c r="H474" s="11" t="s">
        <v>1475</v>
      </c>
      <c r="I474" s="11" t="s">
        <v>1476</v>
      </c>
      <c r="N474" s="18">
        <f>IF(Table159[[#This Row],[Gecontroleerd door koepel]],IF(OR(Table159[[#This Row],[Naam WV nieuw]]&lt;&gt;"",Table159[[#This Row],[Mail WV nieuw]]&lt;&gt;""),1,0),0)</f>
        <v>0</v>
      </c>
    </row>
    <row r="475" spans="1:14">
      <c r="A475" s="11">
        <v>62927</v>
      </c>
      <c r="B475" s="11" t="s">
        <v>247</v>
      </c>
      <c r="C475" s="11" t="s">
        <v>775</v>
      </c>
      <c r="D475" s="11" t="str">
        <f>IFERROR(INDEX('Overzicht Mitz'!C:C,MATCH(Table159[[#This Row],[URA]],'Overzicht Mitz'!A:A,0)),"")</f>
        <v/>
      </c>
      <c r="E475" s="11" t="s">
        <v>776</v>
      </c>
      <c r="F475" s="11" t="s">
        <v>777</v>
      </c>
      <c r="G475" s="11" t="s">
        <v>17</v>
      </c>
      <c r="H475" s="11" t="s">
        <v>1500</v>
      </c>
      <c r="I475" s="11" t="s">
        <v>1501</v>
      </c>
      <c r="N475" s="18">
        <f>IF(Table159[[#This Row],[Gecontroleerd door koepel]],IF(OR(Table159[[#This Row],[Naam WV nieuw]]&lt;&gt;"",Table159[[#This Row],[Mail WV nieuw]]&lt;&gt;""),1,0),0)</f>
        <v>0</v>
      </c>
    </row>
    <row r="476" spans="1:14">
      <c r="A476" s="11">
        <v>64443</v>
      </c>
      <c r="B476" s="11" t="s">
        <v>205</v>
      </c>
      <c r="C476" s="11" t="s">
        <v>775</v>
      </c>
      <c r="D476" s="11" t="str">
        <f>IFERROR(INDEX('Overzicht Mitz'!C:C,MATCH(Table159[[#This Row],[URA]],'Overzicht Mitz'!A:A,0)),"")</f>
        <v/>
      </c>
      <c r="E476" s="11" t="s">
        <v>776</v>
      </c>
      <c r="F476" s="11" t="s">
        <v>777</v>
      </c>
      <c r="G476" s="11" t="s">
        <v>17</v>
      </c>
      <c r="H476" s="11" t="s">
        <v>205</v>
      </c>
      <c r="I476" s="11" t="s">
        <v>1477</v>
      </c>
      <c r="N476" s="18">
        <f>IF(Table159[[#This Row],[Gecontroleerd door koepel]],IF(OR(Table159[[#This Row],[Naam WV nieuw]]&lt;&gt;"",Table159[[#This Row],[Mail WV nieuw]]&lt;&gt;""),1,0),0)</f>
        <v>0</v>
      </c>
    </row>
    <row r="477" spans="1:14">
      <c r="A477" s="11">
        <v>64571</v>
      </c>
      <c r="B477" s="11" t="s">
        <v>242</v>
      </c>
      <c r="C477" s="11" t="s">
        <v>775</v>
      </c>
      <c r="D477" s="11" t="str">
        <f>IFERROR(INDEX('Overzicht Mitz'!C:C,MATCH(Table159[[#This Row],[URA]],'Overzicht Mitz'!A:A,0)),"")</f>
        <v/>
      </c>
      <c r="E477" s="11" t="s">
        <v>776</v>
      </c>
      <c r="F477" s="11" t="s">
        <v>777</v>
      </c>
      <c r="G477" s="11" t="s">
        <v>17</v>
      </c>
      <c r="H477" s="11" t="s">
        <v>1478</v>
      </c>
      <c r="I477" s="11" t="s">
        <v>1479</v>
      </c>
      <c r="N477" s="18">
        <f>IF(Table159[[#This Row],[Gecontroleerd door koepel]],IF(OR(Table159[[#This Row],[Naam WV nieuw]]&lt;&gt;"",Table159[[#This Row],[Mail WV nieuw]]&lt;&gt;""),1,0),0)</f>
        <v>0</v>
      </c>
    </row>
    <row r="478" spans="1:14">
      <c r="A478" s="11">
        <v>65218</v>
      </c>
      <c r="B478" s="11" t="s">
        <v>197</v>
      </c>
      <c r="C478" s="11" t="s">
        <v>775</v>
      </c>
      <c r="D478" s="11" t="str">
        <f>IFERROR(INDEX('Overzicht Mitz'!C:C,MATCH(Table159[[#This Row],[URA]],'Overzicht Mitz'!A:A,0)),"")</f>
        <v/>
      </c>
      <c r="E478" s="11" t="s">
        <v>776</v>
      </c>
      <c r="F478" s="11" t="s">
        <v>777</v>
      </c>
      <c r="G478" s="11" t="s">
        <v>17</v>
      </c>
      <c r="H478" s="11" t="s">
        <v>1502</v>
      </c>
      <c r="I478" s="11" t="s">
        <v>1503</v>
      </c>
      <c r="N478" s="18">
        <f>IF(Table159[[#This Row],[Gecontroleerd door koepel]],IF(OR(Table159[[#This Row],[Naam WV nieuw]]&lt;&gt;"",Table159[[#This Row],[Mail WV nieuw]]&lt;&gt;""),1,0),0)</f>
        <v>0</v>
      </c>
    </row>
    <row r="479" spans="1:14">
      <c r="A479" s="11">
        <v>66042</v>
      </c>
      <c r="B479" s="11" t="s">
        <v>213</v>
      </c>
      <c r="C479" s="11" t="s">
        <v>775</v>
      </c>
      <c r="D479" s="11" t="str">
        <f>IFERROR(INDEX('Overzicht Mitz'!C:C,MATCH(Table159[[#This Row],[URA]],'Overzicht Mitz'!A:A,0)),"")</f>
        <v/>
      </c>
      <c r="E479" s="11" t="s">
        <v>776</v>
      </c>
      <c r="F479" s="11" t="s">
        <v>777</v>
      </c>
      <c r="G479" s="11" t="s">
        <v>17</v>
      </c>
      <c r="H479" s="11" t="s">
        <v>1480</v>
      </c>
      <c r="I479" s="11" t="s">
        <v>1481</v>
      </c>
      <c r="N479" s="18">
        <f>IF(Table159[[#This Row],[Gecontroleerd door koepel]],IF(OR(Table159[[#This Row],[Naam WV nieuw]]&lt;&gt;"",Table159[[#This Row],[Mail WV nieuw]]&lt;&gt;""),1,0),0)</f>
        <v>0</v>
      </c>
    </row>
    <row r="480" spans="1:14">
      <c r="A480" s="11">
        <v>66411</v>
      </c>
      <c r="B480" s="11" t="s">
        <v>209</v>
      </c>
      <c r="C480" s="11" t="s">
        <v>775</v>
      </c>
      <c r="D480" s="11" t="str">
        <f>IFERROR(INDEX('Overzicht Mitz'!C:C,MATCH(Table159[[#This Row],[URA]],'Overzicht Mitz'!A:A,0)),"")</f>
        <v/>
      </c>
      <c r="E480" s="11" t="s">
        <v>776</v>
      </c>
      <c r="F480" s="11" t="s">
        <v>777</v>
      </c>
      <c r="G480" s="11" t="s">
        <v>17</v>
      </c>
      <c r="H480" s="11" t="s">
        <v>1504</v>
      </c>
      <c r="I480" s="11" t="s">
        <v>1505</v>
      </c>
      <c r="N480" s="18">
        <f>IF(Table159[[#This Row],[Gecontroleerd door koepel]],IF(OR(Table159[[#This Row],[Naam WV nieuw]]&lt;&gt;"",Table159[[#This Row],[Mail WV nieuw]]&lt;&gt;""),1,0),0)</f>
        <v>0</v>
      </c>
    </row>
    <row r="481" spans="1:14">
      <c r="A481" s="11">
        <v>67048</v>
      </c>
      <c r="B481" s="11" t="s">
        <v>207</v>
      </c>
      <c r="C481" s="11" t="s">
        <v>775</v>
      </c>
      <c r="D481" s="11" t="str">
        <f>IFERROR(INDEX('Overzicht Mitz'!C:C,MATCH(Table159[[#This Row],[URA]],'Overzicht Mitz'!A:A,0)),"")</f>
        <v/>
      </c>
      <c r="E481" s="11" t="s">
        <v>776</v>
      </c>
      <c r="F481" s="11" t="s">
        <v>777</v>
      </c>
      <c r="G481" s="11" t="s">
        <v>17</v>
      </c>
      <c r="H481" s="11" t="s">
        <v>1506</v>
      </c>
      <c r="I481" s="11" t="s">
        <v>1507</v>
      </c>
      <c r="N481" s="18">
        <f>IF(Table159[[#This Row],[Gecontroleerd door koepel]],IF(OR(Table159[[#This Row],[Naam WV nieuw]]&lt;&gt;"",Table159[[#This Row],[Mail WV nieuw]]&lt;&gt;""),1,0),0)</f>
        <v>0</v>
      </c>
    </row>
    <row r="482" spans="1:14">
      <c r="A482" s="11">
        <v>67312</v>
      </c>
      <c r="B482" s="11" t="s">
        <v>179</v>
      </c>
      <c r="C482" s="11" t="s">
        <v>775</v>
      </c>
      <c r="D482" s="11" t="str">
        <f>IFERROR(INDEX('Overzicht Mitz'!C:C,MATCH(Table159[[#This Row],[URA]],'Overzicht Mitz'!A:A,0)),"")</f>
        <v/>
      </c>
      <c r="E482" s="11" t="s">
        <v>776</v>
      </c>
      <c r="F482" s="11" t="s">
        <v>777</v>
      </c>
      <c r="G482" s="11" t="s">
        <v>17</v>
      </c>
      <c r="H482" s="11" t="s">
        <v>1482</v>
      </c>
      <c r="I482" s="11" t="s">
        <v>1483</v>
      </c>
      <c r="N482" s="18">
        <f>IF(Table159[[#This Row],[Gecontroleerd door koepel]],IF(OR(Table159[[#This Row],[Naam WV nieuw]]&lt;&gt;"",Table159[[#This Row],[Mail WV nieuw]]&lt;&gt;""),1,0),0)</f>
        <v>0</v>
      </c>
    </row>
    <row r="483" spans="1:14">
      <c r="A483" s="11">
        <v>68074</v>
      </c>
      <c r="B483" s="11" t="s">
        <v>84</v>
      </c>
      <c r="C483" s="11" t="s">
        <v>775</v>
      </c>
      <c r="D483" s="11" t="str">
        <f>IFERROR(INDEX('Overzicht Mitz'!C:C,MATCH(Table159[[#This Row],[URA]],'Overzicht Mitz'!A:A,0)),"")</f>
        <v/>
      </c>
      <c r="E483" s="11" t="s">
        <v>776</v>
      </c>
      <c r="F483" s="11" t="s">
        <v>777</v>
      </c>
      <c r="G483" s="11" t="s">
        <v>17</v>
      </c>
      <c r="H483" s="11" t="s">
        <v>1439</v>
      </c>
      <c r="I483" s="11" t="s">
        <v>1440</v>
      </c>
      <c r="N483" s="18">
        <f>IF(Table159[[#This Row],[Gecontroleerd door koepel]],IF(OR(Table159[[#This Row],[Naam WV nieuw]]&lt;&gt;"",Table159[[#This Row],[Mail WV nieuw]]&lt;&gt;""),1,0),0)</f>
        <v>0</v>
      </c>
    </row>
    <row r="484" spans="1:14">
      <c r="A484" s="11">
        <v>68363</v>
      </c>
      <c r="B484" s="11" t="s">
        <v>204</v>
      </c>
      <c r="C484" s="11" t="s">
        <v>775</v>
      </c>
      <c r="D484" s="11" t="str">
        <f>IFERROR(INDEX('Overzicht Mitz'!C:C,MATCH(Table159[[#This Row],[URA]],'Overzicht Mitz'!A:A,0)),"")</f>
        <v/>
      </c>
      <c r="E484" s="11" t="s">
        <v>776</v>
      </c>
      <c r="F484" s="11" t="s">
        <v>777</v>
      </c>
      <c r="G484" s="11" t="s">
        <v>17</v>
      </c>
      <c r="H484" s="11" t="s">
        <v>1484</v>
      </c>
      <c r="I484" s="11" t="s">
        <v>1485</v>
      </c>
      <c r="N484" s="18">
        <f>IF(Table159[[#This Row],[Gecontroleerd door koepel]],IF(OR(Table159[[#This Row],[Naam WV nieuw]]&lt;&gt;"",Table159[[#This Row],[Mail WV nieuw]]&lt;&gt;""),1,0),0)</f>
        <v>0</v>
      </c>
    </row>
    <row r="485" spans="1:14">
      <c r="A485" s="11">
        <v>68503</v>
      </c>
      <c r="B485" s="11" t="s">
        <v>198</v>
      </c>
      <c r="C485" s="11" t="s">
        <v>775</v>
      </c>
      <c r="D485" s="11" t="str">
        <f>IFERROR(INDEX('Overzicht Mitz'!C:C,MATCH(Table159[[#This Row],[URA]],'Overzicht Mitz'!A:A,0)),"")</f>
        <v/>
      </c>
      <c r="E485" s="11" t="s">
        <v>776</v>
      </c>
      <c r="F485" s="11" t="s">
        <v>777</v>
      </c>
      <c r="G485" s="11" t="s">
        <v>17</v>
      </c>
      <c r="H485" s="11" t="s">
        <v>1486</v>
      </c>
      <c r="I485" s="11" t="s">
        <v>1487</v>
      </c>
      <c r="N485" s="18">
        <f>IF(Table159[[#This Row],[Gecontroleerd door koepel]],IF(OR(Table159[[#This Row],[Naam WV nieuw]]&lt;&gt;"",Table159[[#This Row],[Mail WV nieuw]]&lt;&gt;""),1,0),0)</f>
        <v>0</v>
      </c>
    </row>
    <row r="486" spans="1:14">
      <c r="A486" s="11">
        <v>68954</v>
      </c>
      <c r="B486" s="11" t="s">
        <v>239</v>
      </c>
      <c r="C486" s="11" t="s">
        <v>775</v>
      </c>
      <c r="D486" s="11" t="str">
        <f>IFERROR(INDEX('Overzicht Mitz'!C:C,MATCH(Table159[[#This Row],[URA]],'Overzicht Mitz'!A:A,0)),"")</f>
        <v/>
      </c>
      <c r="E486" s="11" t="s">
        <v>776</v>
      </c>
      <c r="F486" s="11" t="s">
        <v>777</v>
      </c>
      <c r="G486" s="11" t="s">
        <v>17</v>
      </c>
      <c r="H486" s="11" t="s">
        <v>1488</v>
      </c>
      <c r="I486" s="11" t="s">
        <v>1489</v>
      </c>
      <c r="N486" s="18">
        <f>IF(Table159[[#This Row],[Gecontroleerd door koepel]],IF(OR(Table159[[#This Row],[Naam WV nieuw]]&lt;&gt;"",Table159[[#This Row],[Mail WV nieuw]]&lt;&gt;""),1,0),0)</f>
        <v>0</v>
      </c>
    </row>
    <row r="487" spans="1:14">
      <c r="A487" s="11">
        <v>69039</v>
      </c>
      <c r="B487" s="11" t="s">
        <v>192</v>
      </c>
      <c r="C487" s="11" t="s">
        <v>775</v>
      </c>
      <c r="D487" s="11" t="str">
        <f>IFERROR(INDEX('Overzicht Mitz'!C:C,MATCH(Table159[[#This Row],[URA]],'Overzicht Mitz'!A:A,0)),"")</f>
        <v/>
      </c>
      <c r="E487" s="11" t="s">
        <v>776</v>
      </c>
      <c r="F487" s="11" t="s">
        <v>777</v>
      </c>
      <c r="G487" s="11" t="s">
        <v>17</v>
      </c>
      <c r="H487" s="11" t="s">
        <v>1490</v>
      </c>
      <c r="I487" s="11" t="s">
        <v>1491</v>
      </c>
      <c r="N487" s="18">
        <f>IF(Table159[[#This Row],[Gecontroleerd door koepel]],IF(OR(Table159[[#This Row],[Naam WV nieuw]]&lt;&gt;"",Table159[[#This Row],[Mail WV nieuw]]&lt;&gt;""),1,0),0)</f>
        <v>0</v>
      </c>
    </row>
    <row r="488" spans="1:14">
      <c r="A488" s="11">
        <v>69383</v>
      </c>
      <c r="B488" s="11" t="s">
        <v>89</v>
      </c>
      <c r="C488" s="11" t="s">
        <v>775</v>
      </c>
      <c r="D488" s="11" t="str">
        <f>IFERROR(INDEX('Overzicht Mitz'!C:C,MATCH(Table159[[#This Row],[URA]],'Overzicht Mitz'!A:A,0)),"")</f>
        <v/>
      </c>
      <c r="E488" s="11" t="s">
        <v>776</v>
      </c>
      <c r="F488" s="11" t="s">
        <v>777</v>
      </c>
      <c r="G488" s="11" t="s">
        <v>17</v>
      </c>
      <c r="H488" s="11" t="s">
        <v>1449</v>
      </c>
      <c r="I488" s="11" t="s">
        <v>1450</v>
      </c>
      <c r="N488" s="18">
        <f>IF(Table159[[#This Row],[Gecontroleerd door koepel]],IF(OR(Table159[[#This Row],[Naam WV nieuw]]&lt;&gt;"",Table159[[#This Row],[Mail WV nieuw]]&lt;&gt;""),1,0),0)</f>
        <v>0</v>
      </c>
    </row>
    <row r="489" spans="1:14">
      <c r="A489" s="11">
        <v>70140</v>
      </c>
      <c r="B489" s="11" t="s">
        <v>190</v>
      </c>
      <c r="C489" s="11" t="s">
        <v>775</v>
      </c>
      <c r="D489" s="11" t="str">
        <f>IFERROR(INDEX('Overzicht Mitz'!C:C,MATCH(Table159[[#This Row],[URA]],'Overzicht Mitz'!A:A,0)),"")</f>
        <v/>
      </c>
      <c r="E489" s="11" t="s">
        <v>776</v>
      </c>
      <c r="F489" s="11" t="s">
        <v>777</v>
      </c>
      <c r="G489" s="11" t="s">
        <v>17</v>
      </c>
      <c r="H489" s="11" t="s">
        <v>1492</v>
      </c>
      <c r="I489" s="11" t="s">
        <v>1493</v>
      </c>
      <c r="N489" s="18">
        <f>IF(Table159[[#This Row],[Gecontroleerd door koepel]],IF(OR(Table159[[#This Row],[Naam WV nieuw]]&lt;&gt;"",Table159[[#This Row],[Mail WV nieuw]]&lt;&gt;""),1,0),0)</f>
        <v>0</v>
      </c>
    </row>
    <row r="490" spans="1:14">
      <c r="A490" s="11">
        <v>70285</v>
      </c>
      <c r="B490" s="11" t="s">
        <v>196</v>
      </c>
      <c r="C490" s="11" t="s">
        <v>775</v>
      </c>
      <c r="D490" s="11" t="str">
        <f>IFERROR(INDEX('Overzicht Mitz'!C:C,MATCH(Table159[[#This Row],[URA]],'Overzicht Mitz'!A:A,0)),"")</f>
        <v/>
      </c>
      <c r="E490" s="11" t="s">
        <v>776</v>
      </c>
      <c r="F490" s="11" t="s">
        <v>777</v>
      </c>
      <c r="G490" s="11" t="s">
        <v>17</v>
      </c>
      <c r="H490" s="11" t="s">
        <v>1494</v>
      </c>
      <c r="I490" s="11" t="s">
        <v>1495</v>
      </c>
      <c r="N490" s="18">
        <f>IF(Table159[[#This Row],[Gecontroleerd door koepel]],IF(OR(Table159[[#This Row],[Naam WV nieuw]]&lt;&gt;"",Table159[[#This Row],[Mail WV nieuw]]&lt;&gt;""),1,0),0)</f>
        <v>0</v>
      </c>
    </row>
    <row r="491" spans="1:14">
      <c r="A491" s="11">
        <v>70289</v>
      </c>
      <c r="B491" s="11" t="s">
        <v>184</v>
      </c>
      <c r="C491" s="11" t="s">
        <v>775</v>
      </c>
      <c r="D491" s="11" t="str">
        <f>IFERROR(INDEX('Overzicht Mitz'!C:C,MATCH(Table159[[#This Row],[URA]],'Overzicht Mitz'!A:A,0)),"")</f>
        <v/>
      </c>
      <c r="E491" s="11" t="s">
        <v>776</v>
      </c>
      <c r="F491" s="11" t="s">
        <v>777</v>
      </c>
      <c r="G491" s="11" t="s">
        <v>17</v>
      </c>
      <c r="H491" s="11" t="s">
        <v>1496</v>
      </c>
      <c r="I491" s="11" t="s">
        <v>1497</v>
      </c>
      <c r="N491" s="18">
        <f>IF(Table159[[#This Row],[Gecontroleerd door koepel]],IF(OR(Table159[[#This Row],[Naam WV nieuw]]&lt;&gt;"",Table159[[#This Row],[Mail WV nieuw]]&lt;&gt;""),1,0),0)</f>
        <v>0</v>
      </c>
    </row>
    <row r="492" spans="1:14">
      <c r="A492" s="11">
        <v>70769</v>
      </c>
      <c r="B492" s="11" t="s">
        <v>178</v>
      </c>
      <c r="C492" s="11" t="s">
        <v>775</v>
      </c>
      <c r="D492" s="11" t="str">
        <f>IFERROR(INDEX('Overzicht Mitz'!C:C,MATCH(Table159[[#This Row],[URA]],'Overzicht Mitz'!A:A,0)),"")</f>
        <v/>
      </c>
      <c r="E492" s="11" t="s">
        <v>776</v>
      </c>
      <c r="F492" s="11" t="s">
        <v>777</v>
      </c>
      <c r="G492" s="11" t="s">
        <v>17</v>
      </c>
      <c r="H492" s="11" t="s">
        <v>1508</v>
      </c>
      <c r="I492" s="11" t="s">
        <v>1509</v>
      </c>
      <c r="N492" s="18">
        <f>IF(Table159[[#This Row],[Gecontroleerd door koepel]],IF(OR(Table159[[#This Row],[Naam WV nieuw]]&lt;&gt;"",Table159[[#This Row],[Mail WV nieuw]]&lt;&gt;""),1,0),0)</f>
        <v>0</v>
      </c>
    </row>
    <row r="493" spans="1:14">
      <c r="A493" s="11">
        <v>71086</v>
      </c>
      <c r="B493" s="11" t="s">
        <v>173</v>
      </c>
      <c r="C493" s="11" t="s">
        <v>775</v>
      </c>
      <c r="D493" s="11" t="str">
        <f>IFERROR(INDEX('Overzicht Mitz'!C:C,MATCH(Table159[[#This Row],[URA]],'Overzicht Mitz'!A:A,0)),"")</f>
        <v/>
      </c>
      <c r="E493" s="11" t="s">
        <v>776</v>
      </c>
      <c r="F493" s="11" t="s">
        <v>777</v>
      </c>
      <c r="G493" s="11" t="s">
        <v>17</v>
      </c>
      <c r="H493" s="11" t="s">
        <v>1510</v>
      </c>
      <c r="I493" s="11" t="s">
        <v>1511</v>
      </c>
      <c r="N493" s="18">
        <f>IF(Table159[[#This Row],[Gecontroleerd door koepel]],IF(OR(Table159[[#This Row],[Naam WV nieuw]]&lt;&gt;"",Table159[[#This Row],[Mail WV nieuw]]&lt;&gt;""),1,0),0)</f>
        <v>0</v>
      </c>
    </row>
    <row r="494" spans="1:14">
      <c r="A494" s="11">
        <v>72150</v>
      </c>
      <c r="B494" s="11" t="s">
        <v>75</v>
      </c>
      <c r="C494" s="11" t="s">
        <v>775</v>
      </c>
      <c r="D494" s="11" t="str">
        <f>IFERROR(INDEX('Overzicht Mitz'!C:C,MATCH(Table159[[#This Row],[URA]],'Overzicht Mitz'!A:A,0)),"")</f>
        <v/>
      </c>
      <c r="E494" s="11" t="s">
        <v>776</v>
      </c>
      <c r="F494" s="11" t="s">
        <v>777</v>
      </c>
      <c r="G494" s="11" t="s">
        <v>17</v>
      </c>
      <c r="H494" s="11" t="s">
        <v>1441</v>
      </c>
      <c r="I494" s="11" t="s">
        <v>1442</v>
      </c>
      <c r="N494" s="18">
        <f>IF(Table159[[#This Row],[Gecontroleerd door koepel]],IF(OR(Table159[[#This Row],[Naam WV nieuw]]&lt;&gt;"",Table159[[#This Row],[Mail WV nieuw]]&lt;&gt;""),1,0),0)</f>
        <v>0</v>
      </c>
    </row>
    <row r="495" spans="1:14">
      <c r="A495" s="11">
        <v>72460</v>
      </c>
      <c r="B495" s="11" t="s">
        <v>174</v>
      </c>
      <c r="C495" s="11" t="s">
        <v>775</v>
      </c>
      <c r="D495" s="11" t="str">
        <f>IFERROR(INDEX('Overzicht Mitz'!C:C,MATCH(Table159[[#This Row],[URA]],'Overzicht Mitz'!A:A,0)),"")</f>
        <v/>
      </c>
      <c r="E495" s="11" t="s">
        <v>776</v>
      </c>
      <c r="F495" s="11" t="s">
        <v>777</v>
      </c>
      <c r="G495" s="11" t="s">
        <v>17</v>
      </c>
      <c r="H495" s="11" t="s">
        <v>1498</v>
      </c>
      <c r="I495" s="11" t="s">
        <v>1499</v>
      </c>
      <c r="N495" s="18">
        <f>IF(Table159[[#This Row],[Gecontroleerd door koepel]],IF(OR(Table159[[#This Row],[Naam WV nieuw]]&lt;&gt;"",Table159[[#This Row],[Mail WV nieuw]]&lt;&gt;""),1,0),0)</f>
        <v>0</v>
      </c>
    </row>
    <row r="496" spans="1:14">
      <c r="A496" s="11">
        <v>73277</v>
      </c>
      <c r="B496" s="11" t="s">
        <v>220</v>
      </c>
      <c r="C496" s="11" t="s">
        <v>775</v>
      </c>
      <c r="D496" s="11" t="str">
        <f>IFERROR(INDEX('Overzicht Mitz'!C:C,MATCH(Table159[[#This Row],[URA]],'Overzicht Mitz'!A:A,0)),"")</f>
        <v/>
      </c>
      <c r="E496" s="11" t="s">
        <v>776</v>
      </c>
      <c r="F496" s="11" t="s">
        <v>777</v>
      </c>
      <c r="G496" s="11" t="s">
        <v>17</v>
      </c>
      <c r="H496" s="11" t="s">
        <v>1512</v>
      </c>
      <c r="I496" s="11" t="s">
        <v>1513</v>
      </c>
      <c r="N496" s="18">
        <f>IF(Table159[[#This Row],[Gecontroleerd door koepel]],IF(OR(Table159[[#This Row],[Naam WV nieuw]]&lt;&gt;"",Table159[[#This Row],[Mail WV nieuw]]&lt;&gt;""),1,0),0)</f>
        <v>0</v>
      </c>
    </row>
    <row r="497" spans="1:14">
      <c r="A497" s="11">
        <v>73689</v>
      </c>
      <c r="B497" s="11" t="s">
        <v>226</v>
      </c>
      <c r="C497" s="11" t="s">
        <v>775</v>
      </c>
      <c r="D497" s="11" t="str">
        <f>IFERROR(INDEX('Overzicht Mitz'!C:C,MATCH(Table159[[#This Row],[URA]],'Overzicht Mitz'!A:A,0)),"")</f>
        <v/>
      </c>
      <c r="E497" s="11" t="s">
        <v>776</v>
      </c>
      <c r="F497" s="11" t="s">
        <v>777</v>
      </c>
      <c r="G497" s="11" t="s">
        <v>17</v>
      </c>
      <c r="H497" s="11" t="s">
        <v>1514</v>
      </c>
      <c r="I497" s="11" t="s">
        <v>1515</v>
      </c>
      <c r="N497" s="18">
        <f>IF(Table159[[#This Row],[Gecontroleerd door koepel]],IF(OR(Table159[[#This Row],[Naam WV nieuw]]&lt;&gt;"",Table159[[#This Row],[Mail WV nieuw]]&lt;&gt;""),1,0),0)</f>
        <v>0</v>
      </c>
    </row>
    <row r="498" spans="1:14">
      <c r="A498" s="11">
        <v>76607</v>
      </c>
      <c r="B498" s="11" t="s">
        <v>238</v>
      </c>
      <c r="C498" s="11" t="s">
        <v>775</v>
      </c>
      <c r="D498" s="11" t="str">
        <f>IFERROR(INDEX('Overzicht Mitz'!C:C,MATCH(Table159[[#This Row],[URA]],'Overzicht Mitz'!A:A,0)),"")</f>
        <v/>
      </c>
      <c r="E498" s="11" t="s">
        <v>776</v>
      </c>
      <c r="F498" s="11" t="s">
        <v>777</v>
      </c>
      <c r="G498" s="11" t="s">
        <v>17</v>
      </c>
      <c r="H498" s="11" t="s">
        <v>1516</v>
      </c>
      <c r="I498" s="11" t="s">
        <v>1517</v>
      </c>
      <c r="N498" s="18">
        <f>IF(Table159[[#This Row],[Gecontroleerd door koepel]],IF(OR(Table159[[#This Row],[Naam WV nieuw]]&lt;&gt;"",Table159[[#This Row],[Mail WV nieuw]]&lt;&gt;""),1,0),0)</f>
        <v>0</v>
      </c>
    </row>
    <row r="499" spans="1:14">
      <c r="A499" s="11">
        <v>76639</v>
      </c>
      <c r="B499" s="11" t="s">
        <v>223</v>
      </c>
      <c r="C499" s="11" t="s">
        <v>775</v>
      </c>
      <c r="D499" s="11" t="str">
        <f>IFERROR(INDEX('Overzicht Mitz'!C:C,MATCH(Table159[[#This Row],[URA]],'Overzicht Mitz'!A:A,0)),"")</f>
        <v/>
      </c>
      <c r="E499" s="11" t="s">
        <v>776</v>
      </c>
      <c r="F499" s="11" t="s">
        <v>777</v>
      </c>
      <c r="G499" s="11" t="s">
        <v>17</v>
      </c>
      <c r="H499" s="11" t="s">
        <v>1519</v>
      </c>
      <c r="I499" s="11" t="s">
        <v>1520</v>
      </c>
      <c r="N499" s="18">
        <f>IF(Table159[[#This Row],[Gecontroleerd door koepel]],IF(OR(Table159[[#This Row],[Naam WV nieuw]]&lt;&gt;"",Table159[[#This Row],[Mail WV nieuw]]&lt;&gt;""),1,0),0)</f>
        <v>0</v>
      </c>
    </row>
    <row r="500" spans="1:14">
      <c r="A500" s="11">
        <v>78225</v>
      </c>
      <c r="B500" s="11" t="s">
        <v>200</v>
      </c>
      <c r="C500" s="11" t="s">
        <v>775</v>
      </c>
      <c r="D500" s="11" t="str">
        <f>IFERROR(INDEX('Overzicht Mitz'!C:C,MATCH(Table159[[#This Row],[URA]],'Overzicht Mitz'!A:A,0)),"")</f>
        <v/>
      </c>
      <c r="E500" s="11" t="s">
        <v>776</v>
      </c>
      <c r="F500" s="11" t="s">
        <v>777</v>
      </c>
      <c r="G500" s="11" t="s">
        <v>17</v>
      </c>
      <c r="H500" s="11" t="s">
        <v>1521</v>
      </c>
      <c r="I500" s="11" t="s">
        <v>1522</v>
      </c>
      <c r="N500" s="18">
        <f>IF(Table159[[#This Row],[Gecontroleerd door koepel]],IF(OR(Table159[[#This Row],[Naam WV nieuw]]&lt;&gt;"",Table159[[#This Row],[Mail WV nieuw]]&lt;&gt;""),1,0),0)</f>
        <v>0</v>
      </c>
    </row>
    <row r="501" spans="1:14">
      <c r="A501" s="11">
        <v>79380</v>
      </c>
      <c r="B501" s="11" t="s">
        <v>76</v>
      </c>
      <c r="C501" s="11" t="s">
        <v>775</v>
      </c>
      <c r="D501" s="11" t="str">
        <f>IFERROR(INDEX('Overzicht Mitz'!C:C,MATCH(Table159[[#This Row],[URA]],'Overzicht Mitz'!A:A,0)),"")</f>
        <v/>
      </c>
      <c r="E501" s="11" t="s">
        <v>776</v>
      </c>
      <c r="F501" s="11" t="s">
        <v>777</v>
      </c>
      <c r="G501" s="11" t="s">
        <v>17</v>
      </c>
      <c r="H501" s="11" t="s">
        <v>1443</v>
      </c>
      <c r="I501" s="11" t="s">
        <v>1444</v>
      </c>
      <c r="N501" s="18">
        <f>IF(Table159[[#This Row],[Gecontroleerd door koepel]],IF(OR(Table159[[#This Row],[Naam WV nieuw]]&lt;&gt;"",Table159[[#This Row],[Mail WV nieuw]]&lt;&gt;""),1,0),0)</f>
        <v>0</v>
      </c>
    </row>
    <row r="502" spans="1:14">
      <c r="A502" s="11">
        <v>79400</v>
      </c>
      <c r="B502" s="11" t="s">
        <v>234</v>
      </c>
      <c r="C502" s="11" t="s">
        <v>775</v>
      </c>
      <c r="D502" s="11" t="str">
        <f>IFERROR(INDEX('Overzicht Mitz'!C:C,MATCH(Table159[[#This Row],[URA]],'Overzicht Mitz'!A:A,0)),"")</f>
        <v/>
      </c>
      <c r="E502" s="11" t="s">
        <v>776</v>
      </c>
      <c r="F502" s="11" t="s">
        <v>777</v>
      </c>
      <c r="G502" s="11" t="s">
        <v>17</v>
      </c>
      <c r="H502" s="11" t="s">
        <v>1523</v>
      </c>
      <c r="I502" s="11" t="s">
        <v>1524</v>
      </c>
      <c r="N502" s="18">
        <f>IF(Table159[[#This Row],[Gecontroleerd door koepel]],IF(OR(Table159[[#This Row],[Naam WV nieuw]]&lt;&gt;"",Table159[[#This Row],[Mail WV nieuw]]&lt;&gt;""),1,0),0)</f>
        <v>0</v>
      </c>
    </row>
    <row r="503" spans="1:14">
      <c r="A503" s="11">
        <v>80932</v>
      </c>
      <c r="B503" s="11" t="s">
        <v>199</v>
      </c>
      <c r="C503" s="11" t="s">
        <v>775</v>
      </c>
      <c r="D503" s="11" t="str">
        <f>IFERROR(INDEX('Overzicht Mitz'!C:C,MATCH(Table159[[#This Row],[URA]],'Overzicht Mitz'!A:A,0)),"")</f>
        <v/>
      </c>
      <c r="E503" s="11" t="s">
        <v>776</v>
      </c>
      <c r="F503" s="11" t="s">
        <v>777</v>
      </c>
      <c r="G503" s="11" t="s">
        <v>17</v>
      </c>
      <c r="H503" s="11" t="s">
        <v>1525</v>
      </c>
      <c r="I503" s="11" t="s">
        <v>1526</v>
      </c>
      <c r="N503" s="18">
        <f>IF(Table159[[#This Row],[Gecontroleerd door koepel]],IF(OR(Table159[[#This Row],[Naam WV nieuw]]&lt;&gt;"",Table159[[#This Row],[Mail WV nieuw]]&lt;&gt;""),1,0),0)</f>
        <v>0</v>
      </c>
    </row>
    <row r="504" spans="1:14">
      <c r="A504" s="11">
        <v>82094</v>
      </c>
      <c r="B504" s="11" t="s">
        <v>78</v>
      </c>
      <c r="C504" s="11" t="s">
        <v>775</v>
      </c>
      <c r="D504" s="11" t="str">
        <f>IFERROR(INDEX('Overzicht Mitz'!C:C,MATCH(Table159[[#This Row],[URA]],'Overzicht Mitz'!A:A,0)),"")</f>
        <v/>
      </c>
      <c r="E504" s="11" t="s">
        <v>776</v>
      </c>
      <c r="F504" s="11" t="s">
        <v>777</v>
      </c>
      <c r="G504" s="11" t="s">
        <v>17</v>
      </c>
      <c r="H504" s="11" t="s">
        <v>1445</v>
      </c>
      <c r="I504" s="11" t="s">
        <v>1446</v>
      </c>
      <c r="N504" s="18">
        <f>IF(Table159[[#This Row],[Gecontroleerd door koepel]],IF(OR(Table159[[#This Row],[Naam WV nieuw]]&lt;&gt;"",Table159[[#This Row],[Mail WV nieuw]]&lt;&gt;""),1,0),0)</f>
        <v>0</v>
      </c>
    </row>
    <row r="505" spans="1:14">
      <c r="A505" s="11">
        <v>83988</v>
      </c>
      <c r="B505" s="11" t="s">
        <v>177</v>
      </c>
      <c r="C505" s="11" t="s">
        <v>775</v>
      </c>
      <c r="D505" s="11" t="str">
        <f>IFERROR(INDEX('Overzicht Mitz'!C:C,MATCH(Table159[[#This Row],[URA]],'Overzicht Mitz'!A:A,0)),"")</f>
        <v/>
      </c>
      <c r="E505" s="11" t="s">
        <v>776</v>
      </c>
      <c r="F505" s="11" t="s">
        <v>777</v>
      </c>
      <c r="G505" s="11" t="s">
        <v>17</v>
      </c>
      <c r="H505" s="11" t="s">
        <v>1527</v>
      </c>
      <c r="I505" s="11" t="s">
        <v>1528</v>
      </c>
      <c r="N505" s="18">
        <f>IF(Table159[[#This Row],[Gecontroleerd door koepel]],IF(OR(Table159[[#This Row],[Naam WV nieuw]]&lt;&gt;"",Table159[[#This Row],[Mail WV nieuw]]&lt;&gt;""),1,0),0)</f>
        <v>0</v>
      </c>
    </row>
    <row r="506" spans="1:14">
      <c r="A506" s="11">
        <v>84138</v>
      </c>
      <c r="B506" s="11" t="s">
        <v>246</v>
      </c>
      <c r="C506" s="11" t="s">
        <v>775</v>
      </c>
      <c r="D506" s="11" t="str">
        <f>IFERROR(INDEX('Overzicht Mitz'!C:C,MATCH(Table159[[#This Row],[URA]],'Overzicht Mitz'!A:A,0)),"")</f>
        <v/>
      </c>
      <c r="E506" s="11" t="s">
        <v>776</v>
      </c>
      <c r="F506" s="11" t="s">
        <v>777</v>
      </c>
      <c r="G506" s="11" t="s">
        <v>17</v>
      </c>
      <c r="H506" s="11" t="s">
        <v>1529</v>
      </c>
      <c r="I506" s="11" t="s">
        <v>1530</v>
      </c>
      <c r="N506" s="18">
        <f>IF(Table159[[#This Row],[Gecontroleerd door koepel]],IF(OR(Table159[[#This Row],[Naam WV nieuw]]&lt;&gt;"",Table159[[#This Row],[Mail WV nieuw]]&lt;&gt;""),1,0),0)</f>
        <v>0</v>
      </c>
    </row>
    <row r="507" spans="1:14">
      <c r="A507" s="11">
        <v>84434</v>
      </c>
      <c r="B507" s="11" t="s">
        <v>237</v>
      </c>
      <c r="C507" s="11" t="s">
        <v>775</v>
      </c>
      <c r="D507" s="11" t="str">
        <f>IFERROR(INDEX('Overzicht Mitz'!C:C,MATCH(Table159[[#This Row],[URA]],'Overzicht Mitz'!A:A,0)),"")</f>
        <v/>
      </c>
      <c r="E507" s="11" t="s">
        <v>776</v>
      </c>
      <c r="F507" s="11" t="s">
        <v>777</v>
      </c>
      <c r="G507" s="11" t="s">
        <v>17</v>
      </c>
      <c r="H507" s="11" t="s">
        <v>1531</v>
      </c>
      <c r="I507" s="11" t="s">
        <v>1532</v>
      </c>
      <c r="N507" s="18">
        <f>IF(Table159[[#This Row],[Gecontroleerd door koepel]],IF(OR(Table159[[#This Row],[Naam WV nieuw]]&lt;&gt;"",Table159[[#This Row],[Mail WV nieuw]]&lt;&gt;""),1,0),0)</f>
        <v>0</v>
      </c>
    </row>
    <row r="508" spans="1:14">
      <c r="A508" s="11">
        <v>84893</v>
      </c>
      <c r="B508" s="11" t="s">
        <v>168</v>
      </c>
      <c r="C508" s="11" t="s">
        <v>775</v>
      </c>
      <c r="D508" s="11" t="str">
        <f>IFERROR(INDEX('Overzicht Mitz'!C:C,MATCH(Table159[[#This Row],[URA]],'Overzicht Mitz'!A:A,0)),"")</f>
        <v/>
      </c>
      <c r="E508" s="11" t="s">
        <v>776</v>
      </c>
      <c r="F508" s="11" t="s">
        <v>777</v>
      </c>
      <c r="G508" s="11" t="s">
        <v>17</v>
      </c>
      <c r="H508" s="11" t="s">
        <v>1163</v>
      </c>
      <c r="I508" s="11" t="s">
        <v>1164</v>
      </c>
      <c r="N508" s="18">
        <f>IF(Table159[[#This Row],[Gecontroleerd door koepel]],IF(OR(Table159[[#This Row],[Naam WV nieuw]]&lt;&gt;"",Table159[[#This Row],[Mail WV nieuw]]&lt;&gt;""),1,0),0)</f>
        <v>0</v>
      </c>
    </row>
    <row r="509" spans="1:14">
      <c r="A509" s="11">
        <v>85811</v>
      </c>
      <c r="B509" s="11" t="s">
        <v>86</v>
      </c>
      <c r="C509" s="11" t="s">
        <v>775</v>
      </c>
      <c r="D509" s="11" t="str">
        <f>IFERROR(INDEX('Overzicht Mitz'!C:C,MATCH(Table159[[#This Row],[URA]],'Overzicht Mitz'!A:A,0)),"")</f>
        <v/>
      </c>
      <c r="E509" s="11" t="s">
        <v>776</v>
      </c>
      <c r="F509" s="11" t="s">
        <v>777</v>
      </c>
      <c r="G509" s="11" t="s">
        <v>17</v>
      </c>
      <c r="H509" s="11" t="s">
        <v>1447</v>
      </c>
      <c r="I509" s="11" t="s">
        <v>1448</v>
      </c>
      <c r="N509" s="18">
        <f>IF(Table159[[#This Row],[Gecontroleerd door koepel]],IF(OR(Table159[[#This Row],[Naam WV nieuw]]&lt;&gt;"",Table159[[#This Row],[Mail WV nieuw]]&lt;&gt;""),1,0),0)</f>
        <v>0</v>
      </c>
    </row>
    <row r="510" spans="1:14">
      <c r="A510" s="11">
        <v>86799</v>
      </c>
      <c r="B510" s="11" t="s">
        <v>171</v>
      </c>
      <c r="C510" s="11" t="s">
        <v>775</v>
      </c>
      <c r="D510" s="11" t="str">
        <f>IFERROR(INDEX('Overzicht Mitz'!C:C,MATCH(Table159[[#This Row],[URA]],'Overzicht Mitz'!A:A,0)),"")</f>
        <v/>
      </c>
      <c r="E510" s="11" t="s">
        <v>776</v>
      </c>
      <c r="F510" s="11" t="s">
        <v>777</v>
      </c>
      <c r="G510" s="11" t="s">
        <v>17</v>
      </c>
      <c r="H510" s="11" t="s">
        <v>1165</v>
      </c>
      <c r="I510" s="11" t="s">
        <v>1166</v>
      </c>
      <c r="N510" s="18">
        <f>IF(Table159[[#This Row],[Gecontroleerd door koepel]],IF(OR(Table159[[#This Row],[Naam WV nieuw]]&lt;&gt;"",Table159[[#This Row],[Mail WV nieuw]]&lt;&gt;""),1,0),0)</f>
        <v>0</v>
      </c>
    </row>
    <row r="511" spans="1:14">
      <c r="A511" s="11">
        <v>87523</v>
      </c>
      <c r="B511" s="11" t="s">
        <v>250</v>
      </c>
      <c r="C511" s="11" t="s">
        <v>775</v>
      </c>
      <c r="D511" s="11" t="str">
        <f>IFERROR(INDEX('Overzicht Mitz'!C:C,MATCH(Table159[[#This Row],[URA]],'Overzicht Mitz'!A:A,0)),"")</f>
        <v/>
      </c>
      <c r="E511" s="11" t="s">
        <v>776</v>
      </c>
      <c r="F511" s="11" t="s">
        <v>777</v>
      </c>
      <c r="G511" s="11" t="s">
        <v>17</v>
      </c>
      <c r="H511" s="11" t="s">
        <v>1533</v>
      </c>
      <c r="I511" s="11" t="s">
        <v>1534</v>
      </c>
      <c r="N511" s="18">
        <f>IF(Table159[[#This Row],[Gecontroleerd door koepel]],IF(OR(Table159[[#This Row],[Naam WV nieuw]]&lt;&gt;"",Table159[[#This Row],[Mail WV nieuw]]&lt;&gt;""),1,0),0)</f>
        <v>0</v>
      </c>
    </row>
    <row r="512" spans="1:14">
      <c r="A512" s="11">
        <v>87626</v>
      </c>
      <c r="B512" s="11" t="s">
        <v>256</v>
      </c>
      <c r="C512" s="11" t="s">
        <v>775</v>
      </c>
      <c r="D512" s="11" t="str">
        <f>IFERROR(INDEX('Overzicht Mitz'!C:C,MATCH(Table159[[#This Row],[URA]],'Overzicht Mitz'!A:A,0)),"")</f>
        <v/>
      </c>
      <c r="E512" s="11" t="s">
        <v>776</v>
      </c>
      <c r="F512" s="11" t="s">
        <v>777</v>
      </c>
      <c r="G512" s="11" t="s">
        <v>17</v>
      </c>
      <c r="H512" s="11" t="s">
        <v>1535</v>
      </c>
      <c r="I512" s="11" t="s">
        <v>1536</v>
      </c>
      <c r="N512" s="18">
        <f>IF(Table159[[#This Row],[Gecontroleerd door koepel]],IF(OR(Table159[[#This Row],[Naam WV nieuw]]&lt;&gt;"",Table159[[#This Row],[Mail WV nieuw]]&lt;&gt;""),1,0),0)</f>
        <v>0</v>
      </c>
    </row>
    <row r="513" spans="1:14">
      <c r="A513" s="11">
        <v>87682</v>
      </c>
      <c r="B513" s="11" t="s">
        <v>253</v>
      </c>
      <c r="C513" s="11" t="s">
        <v>775</v>
      </c>
      <c r="D513" s="11" t="str">
        <f>IFERROR(INDEX('Overzicht Mitz'!C:C,MATCH(Table159[[#This Row],[URA]],'Overzicht Mitz'!A:A,0)),"")</f>
        <v/>
      </c>
      <c r="E513" s="11" t="s">
        <v>776</v>
      </c>
      <c r="F513" s="11" t="s">
        <v>777</v>
      </c>
      <c r="G513" s="11" t="s">
        <v>17</v>
      </c>
      <c r="H513" s="11" t="s">
        <v>1537</v>
      </c>
      <c r="I513" s="11" t="s">
        <v>1538</v>
      </c>
      <c r="N513" s="18">
        <f>IF(Table159[[#This Row],[Gecontroleerd door koepel]],IF(OR(Table159[[#This Row],[Naam WV nieuw]]&lt;&gt;"",Table159[[#This Row],[Mail WV nieuw]]&lt;&gt;""),1,0),0)</f>
        <v>0</v>
      </c>
    </row>
    <row r="514" spans="1:14">
      <c r="A514" s="11">
        <v>87836</v>
      </c>
      <c r="B514" s="11" t="s">
        <v>254</v>
      </c>
      <c r="C514" s="11" t="s">
        <v>775</v>
      </c>
      <c r="D514" s="11" t="str">
        <f>IFERROR(INDEX('Overzicht Mitz'!C:C,MATCH(Table159[[#This Row],[URA]],'Overzicht Mitz'!A:A,0)),"")</f>
        <v/>
      </c>
      <c r="E514" s="11" t="s">
        <v>776</v>
      </c>
      <c r="F514" s="11" t="s">
        <v>777</v>
      </c>
      <c r="G514" s="11" t="s">
        <v>17</v>
      </c>
      <c r="H514" s="11" t="s">
        <v>1539</v>
      </c>
      <c r="I514" s="11" t="s">
        <v>1540</v>
      </c>
      <c r="N514" s="18">
        <f>IF(Table159[[#This Row],[Gecontroleerd door koepel]],IF(OR(Table159[[#This Row],[Naam WV nieuw]]&lt;&gt;"",Table159[[#This Row],[Mail WV nieuw]]&lt;&gt;""),1,0),0)</f>
        <v>0</v>
      </c>
    </row>
    <row r="515" spans="1:14">
      <c r="A515" s="11">
        <v>87875</v>
      </c>
      <c r="B515" s="11" t="s">
        <v>172</v>
      </c>
      <c r="C515" s="11" t="s">
        <v>775</v>
      </c>
      <c r="D515" s="11" t="str">
        <f>IFERROR(INDEX('Overzicht Mitz'!C:C,MATCH(Table159[[#This Row],[URA]],'Overzicht Mitz'!A:A,0)),"")</f>
        <v/>
      </c>
      <c r="E515" s="11" t="s">
        <v>776</v>
      </c>
      <c r="F515" s="11" t="s">
        <v>777</v>
      </c>
      <c r="G515" s="11" t="s">
        <v>17</v>
      </c>
      <c r="H515" s="11" t="s">
        <v>1167</v>
      </c>
      <c r="I515" s="11" t="s">
        <v>1168</v>
      </c>
      <c r="N515" s="18">
        <f>IF(Table159[[#This Row],[Gecontroleerd door koepel]],IF(OR(Table159[[#This Row],[Naam WV nieuw]]&lt;&gt;"",Table159[[#This Row],[Mail WV nieuw]]&lt;&gt;""),1,0),0)</f>
        <v>0</v>
      </c>
    </row>
    <row r="516" spans="1:14">
      <c r="A516" s="11">
        <v>87884</v>
      </c>
      <c r="B516" s="11" t="s">
        <v>259</v>
      </c>
      <c r="C516" s="11" t="s">
        <v>775</v>
      </c>
      <c r="D516" s="11" t="str">
        <f>IFERROR(INDEX('Overzicht Mitz'!C:C,MATCH(Table159[[#This Row],[URA]],'Overzicht Mitz'!A:A,0)),"")</f>
        <v/>
      </c>
      <c r="E516" s="11" t="s">
        <v>776</v>
      </c>
      <c r="F516" s="11" t="s">
        <v>777</v>
      </c>
      <c r="G516" s="11" t="s">
        <v>17</v>
      </c>
      <c r="H516" s="11" t="s">
        <v>1541</v>
      </c>
      <c r="I516" s="11" t="s">
        <v>1542</v>
      </c>
      <c r="N516" s="18">
        <f>IF(Table159[[#This Row],[Gecontroleerd door koepel]],IF(OR(Table159[[#This Row],[Naam WV nieuw]]&lt;&gt;"",Table159[[#This Row],[Mail WV nieuw]]&lt;&gt;""),1,0),0)</f>
        <v>0</v>
      </c>
    </row>
    <row r="517" spans="1:14">
      <c r="A517" s="11">
        <v>87987</v>
      </c>
      <c r="B517" s="11" t="s">
        <v>255</v>
      </c>
      <c r="C517" s="11" t="s">
        <v>775</v>
      </c>
      <c r="D517" s="11" t="str">
        <f>IFERROR(INDEX('Overzicht Mitz'!C:C,MATCH(Table159[[#This Row],[URA]],'Overzicht Mitz'!A:A,0)),"")</f>
        <v/>
      </c>
      <c r="E517" s="11" t="s">
        <v>776</v>
      </c>
      <c r="F517" s="11" t="s">
        <v>777</v>
      </c>
      <c r="G517" s="11" t="s">
        <v>17</v>
      </c>
      <c r="H517" s="11" t="s">
        <v>1543</v>
      </c>
      <c r="I517" s="11" t="s">
        <v>1544</v>
      </c>
      <c r="N517" s="18">
        <f>IF(Table159[[#This Row],[Gecontroleerd door koepel]],IF(OR(Table159[[#This Row],[Naam WV nieuw]]&lt;&gt;"",Table159[[#This Row],[Mail WV nieuw]]&lt;&gt;""),1,0),0)</f>
        <v>0</v>
      </c>
    </row>
    <row r="518" spans="1:14">
      <c r="A518" s="11">
        <v>18622</v>
      </c>
      <c r="B518" s="11" t="s">
        <v>73</v>
      </c>
      <c r="C518" s="11" t="s">
        <v>775</v>
      </c>
      <c r="D518" s="11" t="str">
        <f>IFERROR(INDEX('Overzicht Mitz'!C:C,MATCH(Table159[[#This Row],[URA]],'Overzicht Mitz'!A:A,0)),"")</f>
        <v/>
      </c>
      <c r="E518" s="11" t="s">
        <v>52</v>
      </c>
      <c r="F518" s="11" t="s">
        <v>53</v>
      </c>
      <c r="G518" s="11" t="s">
        <v>17</v>
      </c>
      <c r="H518" s="11" t="s">
        <v>1389</v>
      </c>
      <c r="I518" s="11" t="s">
        <v>1390</v>
      </c>
      <c r="N518" s="18">
        <f>IF(Table159[[#This Row],[Gecontroleerd door koepel]],IF(OR(Table159[[#This Row],[Naam WV nieuw]]&lt;&gt;"",Table159[[#This Row],[Mail WV nieuw]]&lt;&gt;""),1,0),0)</f>
        <v>0</v>
      </c>
    </row>
    <row r="519" spans="1:14">
      <c r="A519" s="11">
        <v>19022</v>
      </c>
      <c r="B519" s="11" t="s">
        <v>119</v>
      </c>
      <c r="C519" s="11" t="s">
        <v>775</v>
      </c>
      <c r="D519" s="11" t="str">
        <f>IFERROR(INDEX('Overzicht Mitz'!C:C,MATCH(Table159[[#This Row],[URA]],'Overzicht Mitz'!A:A,0)),"")</f>
        <v/>
      </c>
      <c r="E519" s="11" t="s">
        <v>52</v>
      </c>
      <c r="F519" s="11" t="s">
        <v>53</v>
      </c>
      <c r="G519" s="11" t="s">
        <v>17</v>
      </c>
      <c r="H519" s="11" t="s">
        <v>1395</v>
      </c>
      <c r="I519" s="11" t="s">
        <v>1396</v>
      </c>
      <c r="N519" s="18">
        <f>IF(Table159[[#This Row],[Gecontroleerd door koepel]],IF(OR(Table159[[#This Row],[Naam WV nieuw]]&lt;&gt;"",Table159[[#This Row],[Mail WV nieuw]]&lt;&gt;""),1,0),0)</f>
        <v>0</v>
      </c>
    </row>
    <row r="520" spans="1:14">
      <c r="A520" s="11">
        <v>20330</v>
      </c>
      <c r="B520" s="11" t="s">
        <v>144</v>
      </c>
      <c r="C520" s="11" t="s">
        <v>775</v>
      </c>
      <c r="D520" s="11" t="str">
        <f>IFERROR(INDEX('Overzicht Mitz'!C:C,MATCH(Table159[[#This Row],[URA]],'Overzicht Mitz'!A:A,0)),"")</f>
        <v/>
      </c>
      <c r="E520" s="11" t="s">
        <v>42</v>
      </c>
      <c r="F520" s="11" t="s">
        <v>43</v>
      </c>
      <c r="G520" s="11" t="s">
        <v>17</v>
      </c>
      <c r="H520" s="11" t="s">
        <v>1397</v>
      </c>
      <c r="I520" s="11" t="s">
        <v>1398</v>
      </c>
      <c r="N520" s="18">
        <f>IF(Table159[[#This Row],[Gecontroleerd door koepel]],IF(OR(Table159[[#This Row],[Naam WV nieuw]]&lt;&gt;"",Table159[[#This Row],[Mail WV nieuw]]&lt;&gt;""),1,0),0)</f>
        <v>0</v>
      </c>
    </row>
    <row r="521" spans="1:14">
      <c r="A521" s="11">
        <v>20330</v>
      </c>
      <c r="B521" s="11" t="s">
        <v>144</v>
      </c>
      <c r="C521" s="11" t="s">
        <v>775</v>
      </c>
      <c r="D521" s="11" t="str">
        <f>IFERROR(INDEX('Overzicht Mitz'!C:C,MATCH(Table159[[#This Row],[URA]],'Overzicht Mitz'!A:A,0)),"")</f>
        <v/>
      </c>
      <c r="E521" s="11" t="s">
        <v>776</v>
      </c>
      <c r="F521" s="11" t="s">
        <v>929</v>
      </c>
      <c r="G521" s="11" t="s">
        <v>17</v>
      </c>
      <c r="H521" s="11" t="s">
        <v>1397</v>
      </c>
      <c r="I521" s="11" t="s">
        <v>1398</v>
      </c>
      <c r="N521" s="18">
        <f>IF(Table159[[#This Row],[Gecontroleerd door koepel]],IF(OR(Table159[[#This Row],[Naam WV nieuw]]&lt;&gt;"",Table159[[#This Row],[Mail WV nieuw]]&lt;&gt;""),1,0),0)</f>
        <v>0</v>
      </c>
    </row>
    <row r="522" spans="1:14">
      <c r="A522" s="11">
        <v>23774</v>
      </c>
      <c r="B522" s="11" t="s">
        <v>74</v>
      </c>
      <c r="C522" s="11" t="s">
        <v>775</v>
      </c>
      <c r="D522" s="11" t="str">
        <f>IFERROR(INDEX('Overzicht Mitz'!C:C,MATCH(Table159[[#This Row],[URA]],'Overzicht Mitz'!A:A,0)),"")</f>
        <v/>
      </c>
      <c r="E522" s="11" t="s">
        <v>52</v>
      </c>
      <c r="F522" s="11" t="s">
        <v>53</v>
      </c>
      <c r="G522" s="11" t="s">
        <v>17</v>
      </c>
      <c r="H522" s="11" t="s">
        <v>1391</v>
      </c>
      <c r="I522" s="11" t="s">
        <v>1392</v>
      </c>
      <c r="N522" s="18">
        <f>IF(Table159[[#This Row],[Gecontroleerd door koepel]],IF(OR(Table159[[#This Row],[Naam WV nieuw]]&lt;&gt;"",Table159[[#This Row],[Mail WV nieuw]]&lt;&gt;""),1,0),0)</f>
        <v>0</v>
      </c>
    </row>
    <row r="523" spans="1:14">
      <c r="A523" s="11">
        <v>24020</v>
      </c>
      <c r="B523" s="11" t="s">
        <v>151</v>
      </c>
      <c r="C523" s="11" t="s">
        <v>775</v>
      </c>
      <c r="D523" s="11" t="str">
        <f>IFERROR(INDEX('Overzicht Mitz'!C:C,MATCH(Table159[[#This Row],[URA]],'Overzicht Mitz'!A:A,0)),"")</f>
        <v/>
      </c>
      <c r="E523" s="11" t="s">
        <v>776</v>
      </c>
      <c r="F523" s="11" t="s">
        <v>929</v>
      </c>
      <c r="G523" s="11" t="s">
        <v>17</v>
      </c>
      <c r="H523" s="11" t="s">
        <v>1399</v>
      </c>
      <c r="I523" s="11" t="s">
        <v>1400</v>
      </c>
      <c r="N523" s="18">
        <f>IF(Table159[[#This Row],[Gecontroleerd door koepel]],IF(OR(Table159[[#This Row],[Naam WV nieuw]]&lt;&gt;"",Table159[[#This Row],[Mail WV nieuw]]&lt;&gt;""),1,0),0)</f>
        <v>0</v>
      </c>
    </row>
    <row r="524" spans="1:14">
      <c r="A524" s="11">
        <v>25045</v>
      </c>
      <c r="B524" s="11" t="s">
        <v>161</v>
      </c>
      <c r="C524" s="11" t="s">
        <v>775</v>
      </c>
      <c r="D524" s="11" t="str">
        <f>IFERROR(INDEX('Overzicht Mitz'!C:C,MATCH(Table159[[#This Row],[URA]],'Overzicht Mitz'!A:A,0)),"")</f>
        <v/>
      </c>
      <c r="E524" s="11" t="s">
        <v>776</v>
      </c>
      <c r="F524" s="11" t="s">
        <v>929</v>
      </c>
      <c r="G524" s="11" t="s">
        <v>17</v>
      </c>
      <c r="H524" s="11" t="s">
        <v>1401</v>
      </c>
      <c r="I524" s="11" t="s">
        <v>1402</v>
      </c>
      <c r="N524" s="18">
        <f>IF(Table159[[#This Row],[Gecontroleerd door koepel]],IF(OR(Table159[[#This Row],[Naam WV nieuw]]&lt;&gt;"",Table159[[#This Row],[Mail WV nieuw]]&lt;&gt;""),1,0),0)</f>
        <v>0</v>
      </c>
    </row>
    <row r="525" spans="1:14">
      <c r="A525" s="11">
        <v>25176</v>
      </c>
      <c r="B525" s="11" t="s">
        <v>157</v>
      </c>
      <c r="C525" s="11" t="s">
        <v>775</v>
      </c>
      <c r="D525" s="11" t="str">
        <f>IFERROR(INDEX('Overzicht Mitz'!C:C,MATCH(Table159[[#This Row],[URA]],'Overzicht Mitz'!A:A,0)),"")</f>
        <v/>
      </c>
      <c r="E525" s="11" t="s">
        <v>776</v>
      </c>
      <c r="F525" s="11" t="s">
        <v>929</v>
      </c>
      <c r="G525" s="11" t="s">
        <v>17</v>
      </c>
      <c r="H525" s="11" t="s">
        <v>1403</v>
      </c>
      <c r="I525" s="11" t="s">
        <v>1404</v>
      </c>
      <c r="N525" s="18">
        <f>IF(Table159[[#This Row],[Gecontroleerd door koepel]],IF(OR(Table159[[#This Row],[Naam WV nieuw]]&lt;&gt;"",Table159[[#This Row],[Mail WV nieuw]]&lt;&gt;""),1,0),0)</f>
        <v>0</v>
      </c>
    </row>
    <row r="526" spans="1:14">
      <c r="A526" s="11">
        <v>26420</v>
      </c>
      <c r="B526" s="11" t="s">
        <v>160</v>
      </c>
      <c r="C526" s="11" t="s">
        <v>775</v>
      </c>
      <c r="D526" s="11" t="str">
        <f>IFERROR(INDEX('Overzicht Mitz'!C:C,MATCH(Table159[[#This Row],[URA]],'Overzicht Mitz'!A:A,0)),"")</f>
        <v/>
      </c>
      <c r="E526" s="11" t="s">
        <v>776</v>
      </c>
      <c r="F526" s="11" t="s">
        <v>929</v>
      </c>
      <c r="G526" s="11" t="s">
        <v>17</v>
      </c>
      <c r="H526" s="11" t="s">
        <v>1405</v>
      </c>
      <c r="I526" s="11" t="s">
        <v>1406</v>
      </c>
      <c r="N526" s="18">
        <f>IF(Table159[[#This Row],[Gecontroleerd door koepel]],IF(OR(Table159[[#This Row],[Naam WV nieuw]]&lt;&gt;"",Table159[[#This Row],[Mail WV nieuw]]&lt;&gt;""),1,0),0)</f>
        <v>0</v>
      </c>
    </row>
    <row r="527" spans="1:14">
      <c r="A527" s="11">
        <v>52769</v>
      </c>
      <c r="B527" s="11" t="s">
        <v>132</v>
      </c>
      <c r="C527" s="11" t="s">
        <v>775</v>
      </c>
      <c r="D527" s="11" t="str">
        <f>IFERROR(INDEX('Overzicht Mitz'!C:C,MATCH(Table159[[#This Row],[URA]],'Overzicht Mitz'!A:A,0)),"")</f>
        <v/>
      </c>
      <c r="E527" s="11" t="s">
        <v>42</v>
      </c>
      <c r="F527" s="11" t="s">
        <v>43</v>
      </c>
      <c r="G527" s="11" t="s">
        <v>17</v>
      </c>
      <c r="H527" s="11" t="s">
        <v>1407</v>
      </c>
      <c r="I527" s="11" t="s">
        <v>1408</v>
      </c>
      <c r="N527" s="18">
        <f>IF(Table159[[#This Row],[Gecontroleerd door koepel]],IF(OR(Table159[[#This Row],[Naam WV nieuw]]&lt;&gt;"",Table159[[#This Row],[Mail WV nieuw]]&lt;&gt;""),1,0),0)</f>
        <v>0</v>
      </c>
    </row>
    <row r="528" spans="1:14">
      <c r="A528" s="11">
        <v>52783</v>
      </c>
      <c r="B528" s="11" t="s">
        <v>143</v>
      </c>
      <c r="C528" s="11" t="s">
        <v>775</v>
      </c>
      <c r="D528" s="11" t="str">
        <f>IFERROR(INDEX('Overzicht Mitz'!C:C,MATCH(Table159[[#This Row],[URA]],'Overzicht Mitz'!A:A,0)),"")</f>
        <v/>
      </c>
      <c r="E528" s="11" t="s">
        <v>42</v>
      </c>
      <c r="F528" s="11" t="s">
        <v>43</v>
      </c>
      <c r="G528" s="11" t="s">
        <v>17</v>
      </c>
      <c r="H528" s="11" t="s">
        <v>1409</v>
      </c>
      <c r="I528" s="11" t="s">
        <v>1410</v>
      </c>
      <c r="N528" s="18">
        <f>IF(Table159[[#This Row],[Gecontroleerd door koepel]],IF(OR(Table159[[#This Row],[Naam WV nieuw]]&lt;&gt;"",Table159[[#This Row],[Mail WV nieuw]]&lt;&gt;""),1,0),0)</f>
        <v>0</v>
      </c>
    </row>
    <row r="529" spans="1:14">
      <c r="A529" s="11">
        <v>53007</v>
      </c>
      <c r="B529" s="11" t="s">
        <v>135</v>
      </c>
      <c r="C529" s="11" t="s">
        <v>775</v>
      </c>
      <c r="D529" s="11" t="str">
        <f>IFERROR(INDEX('Overzicht Mitz'!C:C,MATCH(Table159[[#This Row],[URA]],'Overzicht Mitz'!A:A,0)),"")</f>
        <v/>
      </c>
      <c r="E529" s="11" t="s">
        <v>42</v>
      </c>
      <c r="F529" s="11" t="s">
        <v>43</v>
      </c>
      <c r="G529" s="11" t="s">
        <v>17</v>
      </c>
      <c r="H529" s="11" t="s">
        <v>1417</v>
      </c>
      <c r="I529" s="11" t="s">
        <v>1418</v>
      </c>
      <c r="N529" s="18">
        <f>IF(Table159[[#This Row],[Gecontroleerd door koepel]],IF(OR(Table159[[#This Row],[Naam WV nieuw]]&lt;&gt;"",Table159[[#This Row],[Mail WV nieuw]]&lt;&gt;""),1,0),0)</f>
        <v>0</v>
      </c>
    </row>
    <row r="530" spans="1:14">
      <c r="A530" s="11">
        <v>62766</v>
      </c>
      <c r="B530" s="11" t="s">
        <v>128</v>
      </c>
      <c r="C530" s="11" t="s">
        <v>775</v>
      </c>
      <c r="D530" s="11" t="str">
        <f>IFERROR(INDEX('Overzicht Mitz'!C:C,MATCH(Table159[[#This Row],[URA]],'Overzicht Mitz'!A:A,0)),"")</f>
        <v/>
      </c>
      <c r="E530" s="11" t="s">
        <v>42</v>
      </c>
      <c r="F530" s="11" t="s">
        <v>43</v>
      </c>
      <c r="G530" s="11" t="s">
        <v>17</v>
      </c>
      <c r="H530" s="11" t="s">
        <v>1411</v>
      </c>
      <c r="I530" s="11" t="s">
        <v>1412</v>
      </c>
      <c r="N530" s="18">
        <f>IF(Table159[[#This Row],[Gecontroleerd door koepel]],IF(OR(Table159[[#This Row],[Naam WV nieuw]]&lt;&gt;"",Table159[[#This Row],[Mail WV nieuw]]&lt;&gt;""),1,0),0)</f>
        <v>0</v>
      </c>
    </row>
    <row r="531" spans="1:14">
      <c r="A531" s="11">
        <v>62899</v>
      </c>
      <c r="B531" s="11" t="s">
        <v>125</v>
      </c>
      <c r="C531" s="11" t="s">
        <v>775</v>
      </c>
      <c r="D531" s="11" t="str">
        <f>IFERROR(INDEX('Overzicht Mitz'!C:C,MATCH(Table159[[#This Row],[URA]],'Overzicht Mitz'!A:A,0)),"")</f>
        <v/>
      </c>
      <c r="E531" s="11" t="s">
        <v>42</v>
      </c>
      <c r="F531" s="11" t="s">
        <v>43</v>
      </c>
      <c r="G531" s="11" t="s">
        <v>17</v>
      </c>
      <c r="H531" s="11" t="s">
        <v>1419</v>
      </c>
      <c r="I531" s="11" t="s">
        <v>1420</v>
      </c>
      <c r="N531" s="18">
        <f>IF(Table159[[#This Row],[Gecontroleerd door koepel]],IF(OR(Table159[[#This Row],[Naam WV nieuw]]&lt;&gt;"",Table159[[#This Row],[Mail WV nieuw]]&lt;&gt;""),1,0),0)</f>
        <v>0</v>
      </c>
    </row>
    <row r="532" spans="1:14">
      <c r="A532" s="11">
        <v>62926</v>
      </c>
      <c r="B532" s="11" t="s">
        <v>148</v>
      </c>
      <c r="C532" s="11" t="s">
        <v>775</v>
      </c>
      <c r="D532" s="11" t="str">
        <f>IFERROR(INDEX('Overzicht Mitz'!C:C,MATCH(Table159[[#This Row],[URA]],'Overzicht Mitz'!A:A,0)),"")</f>
        <v/>
      </c>
      <c r="E532" s="11" t="s">
        <v>42</v>
      </c>
      <c r="F532" s="11" t="s">
        <v>43</v>
      </c>
      <c r="G532" s="11" t="s">
        <v>17</v>
      </c>
      <c r="H532" s="11" t="s">
        <v>1413</v>
      </c>
      <c r="I532" s="11" t="s">
        <v>1414</v>
      </c>
      <c r="N532" s="18">
        <f>IF(Table159[[#This Row],[Gecontroleerd door koepel]],IF(OR(Table159[[#This Row],[Naam WV nieuw]]&lt;&gt;"",Table159[[#This Row],[Mail WV nieuw]]&lt;&gt;""),1,0),0)</f>
        <v>0</v>
      </c>
    </row>
    <row r="533" spans="1:14">
      <c r="A533" s="11">
        <v>65035</v>
      </c>
      <c r="B533" s="11" t="s">
        <v>142</v>
      </c>
      <c r="C533" s="11" t="s">
        <v>775</v>
      </c>
      <c r="D533" s="11" t="str">
        <f>IFERROR(INDEX('Overzicht Mitz'!C:C,MATCH(Table159[[#This Row],[URA]],'Overzicht Mitz'!A:A,0)),"")</f>
        <v/>
      </c>
      <c r="E533" s="11" t="s">
        <v>42</v>
      </c>
      <c r="F533" s="11" t="s">
        <v>43</v>
      </c>
      <c r="G533" s="11" t="s">
        <v>17</v>
      </c>
      <c r="H533" s="11" t="s">
        <v>1421</v>
      </c>
      <c r="I533" s="11" t="s">
        <v>1422</v>
      </c>
      <c r="N533" s="18">
        <f>IF(Table159[[#This Row],[Gecontroleerd door koepel]],IF(OR(Table159[[#This Row],[Naam WV nieuw]]&lt;&gt;"",Table159[[#This Row],[Mail WV nieuw]]&lt;&gt;""),1,0),0)</f>
        <v>0</v>
      </c>
    </row>
    <row r="534" spans="1:14">
      <c r="A534" s="11">
        <v>65321</v>
      </c>
      <c r="B534" s="11" t="s">
        <v>70</v>
      </c>
      <c r="C534" s="11" t="s">
        <v>775</v>
      </c>
      <c r="D534" s="11" t="str">
        <f>IFERROR(INDEX('Overzicht Mitz'!C:C,MATCH(Table159[[#This Row],[URA]],'Overzicht Mitz'!A:A,0)),"")</f>
        <v/>
      </c>
      <c r="E534" s="11" t="s">
        <v>52</v>
      </c>
      <c r="F534" s="11" t="s">
        <v>53</v>
      </c>
      <c r="G534" s="11" t="s">
        <v>17</v>
      </c>
      <c r="H534" s="11" t="s">
        <v>1385</v>
      </c>
      <c r="I534" s="11" t="s">
        <v>1386</v>
      </c>
      <c r="N534" s="18">
        <f>IF(Table159[[#This Row],[Gecontroleerd door koepel]],IF(OR(Table159[[#This Row],[Naam WV nieuw]]&lt;&gt;"",Table159[[#This Row],[Mail WV nieuw]]&lt;&gt;""),1,0),0)</f>
        <v>0</v>
      </c>
    </row>
    <row r="535" spans="1:14">
      <c r="A535" s="11">
        <v>72511</v>
      </c>
      <c r="B535" s="11" t="s">
        <v>164</v>
      </c>
      <c r="C535" s="11" t="s">
        <v>775</v>
      </c>
      <c r="D535" s="11" t="str">
        <f>IFERROR(INDEX('Overzicht Mitz'!C:C,MATCH(Table159[[#This Row],[URA]],'Overzicht Mitz'!A:A,0)),"")</f>
        <v/>
      </c>
      <c r="E535" s="11" t="s">
        <v>42</v>
      </c>
      <c r="F535" s="11" t="s">
        <v>43</v>
      </c>
      <c r="G535" s="11" t="s">
        <v>17</v>
      </c>
      <c r="H535" s="11" t="s">
        <v>1423</v>
      </c>
      <c r="I535" s="11" t="s">
        <v>1424</v>
      </c>
      <c r="N535" s="18">
        <f>IF(Table159[[#This Row],[Gecontroleerd door koepel]],IF(OR(Table159[[#This Row],[Naam WV nieuw]]&lt;&gt;"",Table159[[#This Row],[Mail WV nieuw]]&lt;&gt;""),1,0),0)</f>
        <v>0</v>
      </c>
    </row>
    <row r="536" spans="1:14">
      <c r="A536" s="11">
        <v>72517</v>
      </c>
      <c r="B536" s="11" t="s">
        <v>116</v>
      </c>
      <c r="C536" s="11" t="s">
        <v>775</v>
      </c>
      <c r="D536" s="11" t="str">
        <f>IFERROR(INDEX('Overzicht Mitz'!C:C,MATCH(Table159[[#This Row],[URA]],'Overzicht Mitz'!A:A,0)),"")</f>
        <v/>
      </c>
      <c r="E536" s="11" t="s">
        <v>42</v>
      </c>
      <c r="F536" s="11" t="s">
        <v>43</v>
      </c>
      <c r="G536" s="11" t="s">
        <v>17</v>
      </c>
      <c r="H536" s="11" t="s">
        <v>1415</v>
      </c>
      <c r="I536" s="11" t="s">
        <v>1416</v>
      </c>
      <c r="N536" s="18">
        <f>IF(Table159[[#This Row],[Gecontroleerd door koepel]],IF(OR(Table159[[#This Row],[Naam WV nieuw]]&lt;&gt;"",Table159[[#This Row],[Mail WV nieuw]]&lt;&gt;""),1,0),0)</f>
        <v>0</v>
      </c>
    </row>
    <row r="537" spans="1:14">
      <c r="A537" s="11">
        <v>73701</v>
      </c>
      <c r="B537" s="11" t="s">
        <v>120</v>
      </c>
      <c r="C537" s="11" t="s">
        <v>775</v>
      </c>
      <c r="D537" s="11" t="str">
        <f>IFERROR(INDEX('Overzicht Mitz'!C:C,MATCH(Table159[[#This Row],[URA]],'Overzicht Mitz'!A:A,0)),"")</f>
        <v/>
      </c>
      <c r="E537" s="11" t="s">
        <v>776</v>
      </c>
      <c r="F537" s="11" t="s">
        <v>929</v>
      </c>
      <c r="G537" s="11" t="s">
        <v>17</v>
      </c>
      <c r="H537" s="11" t="s">
        <v>1425</v>
      </c>
      <c r="I537" s="11" t="s">
        <v>1426</v>
      </c>
      <c r="N537" s="18">
        <f>IF(Table159[[#This Row],[Gecontroleerd door koepel]],IF(OR(Table159[[#This Row],[Naam WV nieuw]]&lt;&gt;"",Table159[[#This Row],[Mail WV nieuw]]&lt;&gt;""),1,0),0)</f>
        <v>0</v>
      </c>
    </row>
    <row r="538" spans="1:14">
      <c r="A538" s="11">
        <v>75678</v>
      </c>
      <c r="B538" s="11" t="s">
        <v>138</v>
      </c>
      <c r="C538" s="11" t="s">
        <v>775</v>
      </c>
      <c r="D538" s="11" t="str">
        <f>IFERROR(INDEX('Overzicht Mitz'!C:C,MATCH(Table159[[#This Row],[URA]],'Overzicht Mitz'!A:A,0)),"")</f>
        <v/>
      </c>
      <c r="E538" s="11" t="s">
        <v>42</v>
      </c>
      <c r="F538" s="11" t="s">
        <v>43</v>
      </c>
      <c r="G538" s="11" t="s">
        <v>17</v>
      </c>
      <c r="H538" s="11" t="s">
        <v>1427</v>
      </c>
      <c r="I538" s="11" t="s">
        <v>1428</v>
      </c>
      <c r="N538" s="18">
        <f>IF(Table159[[#This Row],[Gecontroleerd door koepel]],IF(OR(Table159[[#This Row],[Naam WV nieuw]]&lt;&gt;"",Table159[[#This Row],[Mail WV nieuw]]&lt;&gt;""),1,0),0)</f>
        <v>0</v>
      </c>
    </row>
    <row r="539" spans="1:14">
      <c r="A539" s="11">
        <v>79861</v>
      </c>
      <c r="B539" s="11" t="s">
        <v>85</v>
      </c>
      <c r="C539" s="11" t="s">
        <v>775</v>
      </c>
      <c r="D539" s="11" t="str">
        <f>IFERROR(INDEX('Overzicht Mitz'!C:C,MATCH(Table159[[#This Row],[URA]],'Overzicht Mitz'!A:A,0)),"")</f>
        <v/>
      </c>
      <c r="E539" s="11" t="s">
        <v>52</v>
      </c>
      <c r="F539" s="11" t="s">
        <v>53</v>
      </c>
      <c r="G539" s="11" t="s">
        <v>17</v>
      </c>
      <c r="H539" s="11" t="s">
        <v>1393</v>
      </c>
      <c r="I539" s="11" t="s">
        <v>1394</v>
      </c>
      <c r="N539" s="18">
        <f>IF(Table159[[#This Row],[Gecontroleerd door koepel]],IF(OR(Table159[[#This Row],[Naam WV nieuw]]&lt;&gt;"",Table159[[#This Row],[Mail WV nieuw]]&lt;&gt;""),1,0),0)</f>
        <v>0</v>
      </c>
    </row>
    <row r="540" spans="1:14">
      <c r="A540" s="11">
        <v>82075</v>
      </c>
      <c r="B540" s="11" t="s">
        <v>121</v>
      </c>
      <c r="C540" s="11" t="s">
        <v>775</v>
      </c>
      <c r="D540" s="11" t="str">
        <f>IFERROR(INDEX('Overzicht Mitz'!C:C,MATCH(Table159[[#This Row],[URA]],'Overzicht Mitz'!A:A,0)),"")</f>
        <v/>
      </c>
      <c r="E540" s="11" t="s">
        <v>42</v>
      </c>
      <c r="F540" s="11" t="s">
        <v>43</v>
      </c>
      <c r="G540" s="11" t="s">
        <v>17</v>
      </c>
      <c r="H540" s="11" t="s">
        <v>1429</v>
      </c>
      <c r="I540" s="11" t="s">
        <v>1430</v>
      </c>
      <c r="N540" s="18">
        <f>IF(Table159[[#This Row],[Gecontroleerd door koepel]],IF(OR(Table159[[#This Row],[Naam WV nieuw]]&lt;&gt;"",Table159[[#This Row],[Mail WV nieuw]]&lt;&gt;""),1,0),0)</f>
        <v>0</v>
      </c>
    </row>
    <row r="541" spans="1:14">
      <c r="A541" s="11">
        <v>83840</v>
      </c>
      <c r="B541" s="11" t="s">
        <v>72</v>
      </c>
      <c r="C541" s="11" t="s">
        <v>775</v>
      </c>
      <c r="D541" s="11" t="str">
        <f>IFERROR(INDEX('Overzicht Mitz'!C:C,MATCH(Table159[[#This Row],[URA]],'Overzicht Mitz'!A:A,0)),"")</f>
        <v/>
      </c>
      <c r="E541" s="11" t="s">
        <v>52</v>
      </c>
      <c r="F541" s="11" t="s">
        <v>53</v>
      </c>
      <c r="G541" s="11" t="s">
        <v>17</v>
      </c>
      <c r="H541" s="11" t="s">
        <v>1387</v>
      </c>
      <c r="I541" s="11" t="s">
        <v>1388</v>
      </c>
      <c r="N541" s="18">
        <f>IF(Table159[[#This Row],[Gecontroleerd door koepel]],IF(OR(Table159[[#This Row],[Naam WV nieuw]]&lt;&gt;"",Table159[[#This Row],[Mail WV nieuw]]&lt;&gt;""),1,0),0)</f>
        <v>0</v>
      </c>
    </row>
    <row r="542" spans="1:14">
      <c r="A542" s="11">
        <v>84454</v>
      </c>
      <c r="B542" s="11" t="s">
        <v>124</v>
      </c>
      <c r="C542" s="11" t="s">
        <v>775</v>
      </c>
      <c r="D542" s="11" t="str">
        <f>IFERROR(INDEX('Overzicht Mitz'!C:C,MATCH(Table159[[#This Row],[URA]],'Overzicht Mitz'!A:A,0)),"")</f>
        <v/>
      </c>
      <c r="E542" s="11" t="s">
        <v>42</v>
      </c>
      <c r="F542" s="11" t="s">
        <v>43</v>
      </c>
      <c r="G542" s="11" t="s">
        <v>17</v>
      </c>
      <c r="H542" s="11" t="s">
        <v>1431</v>
      </c>
      <c r="I542" s="11" t="s">
        <v>1432</v>
      </c>
      <c r="N542" s="18">
        <f>IF(Table159[[#This Row],[Gecontroleerd door koepel]],IF(OR(Table159[[#This Row],[Naam WV nieuw]]&lt;&gt;"",Table159[[#This Row],[Mail WV nieuw]]&lt;&gt;""),1,0),0)</f>
        <v>0</v>
      </c>
    </row>
    <row r="543" spans="1:14">
      <c r="A543" s="11">
        <v>85903</v>
      </c>
      <c r="B543" s="11" t="s">
        <v>162</v>
      </c>
      <c r="C543" s="11" t="s">
        <v>775</v>
      </c>
      <c r="D543" s="11" t="str">
        <f>IFERROR(INDEX('Overzicht Mitz'!C:C,MATCH(Table159[[#This Row],[URA]],'Overzicht Mitz'!A:A,0)),"")</f>
        <v/>
      </c>
      <c r="E543" s="11" t="s">
        <v>42</v>
      </c>
      <c r="F543" s="11" t="s">
        <v>43</v>
      </c>
      <c r="G543" s="11" t="s">
        <v>17</v>
      </c>
      <c r="H543" s="11" t="s">
        <v>1433</v>
      </c>
      <c r="I543" s="11" t="s">
        <v>1434</v>
      </c>
      <c r="N543" s="18">
        <f>IF(Table159[[#This Row],[Gecontroleerd door koepel]],IF(OR(Table159[[#This Row],[Naam WV nieuw]]&lt;&gt;"",Table159[[#This Row],[Mail WV nieuw]]&lt;&gt;""),1,0),0)</f>
        <v>0</v>
      </c>
    </row>
    <row r="544" spans="1:14">
      <c r="A544" s="11">
        <v>12184</v>
      </c>
      <c r="B544" s="11" t="s">
        <v>101</v>
      </c>
      <c r="C544" s="11" t="s">
        <v>775</v>
      </c>
      <c r="D544" s="11" t="str">
        <f>IFERROR(INDEX('Overzicht Mitz'!C:C,MATCH(Table159[[#This Row],[URA]],'Overzicht Mitz'!A:A,0)),"")</f>
        <v/>
      </c>
      <c r="E544" s="11" t="s">
        <v>42</v>
      </c>
      <c r="F544" s="11" t="s">
        <v>43</v>
      </c>
      <c r="G544" s="11" t="s">
        <v>17</v>
      </c>
      <c r="H544" s="11" t="s">
        <v>1155</v>
      </c>
      <c r="I544" s="11" t="s">
        <v>1156</v>
      </c>
      <c r="N544" s="18">
        <f>IF(Table159[[#This Row],[Gecontroleerd door koepel]],IF(OR(Table159[[#This Row],[Naam WV nieuw]]&lt;&gt;"",Table159[[#This Row],[Mail WV nieuw]]&lt;&gt;""),1,0),0)</f>
        <v>0</v>
      </c>
    </row>
    <row r="545" spans="1:14">
      <c r="A545" s="11">
        <v>12659</v>
      </c>
      <c r="B545" s="11" t="s">
        <v>69</v>
      </c>
      <c r="C545" s="11" t="s">
        <v>775</v>
      </c>
      <c r="D545" s="11" t="str">
        <f>IFERROR(INDEX('Overzicht Mitz'!C:C,MATCH(Table159[[#This Row],[URA]],'Overzicht Mitz'!A:A,0)),"")</f>
        <v/>
      </c>
      <c r="E545" s="11" t="s">
        <v>42</v>
      </c>
      <c r="F545" s="11" t="s">
        <v>43</v>
      </c>
      <c r="G545" s="11" t="s">
        <v>17</v>
      </c>
      <c r="H545" s="11" t="s">
        <v>1153</v>
      </c>
      <c r="I545" s="11" t="s">
        <v>1154</v>
      </c>
      <c r="N545" s="18">
        <f>IF(Table159[[#This Row],[Gecontroleerd door koepel]],IF(OR(Table159[[#This Row],[Naam WV nieuw]]&lt;&gt;"",Table159[[#This Row],[Mail WV nieuw]]&lt;&gt;""),1,0),0)</f>
        <v>0</v>
      </c>
    </row>
    <row r="546" spans="1:14">
      <c r="A546" s="11">
        <v>13360</v>
      </c>
      <c r="B546" s="11" t="s">
        <v>100</v>
      </c>
      <c r="C546" s="11" t="s">
        <v>775</v>
      </c>
      <c r="D546" s="11" t="str">
        <f>IFERROR(INDEX('Overzicht Mitz'!C:C,MATCH(Table159[[#This Row],[URA]],'Overzicht Mitz'!A:A,0)),"")</f>
        <v/>
      </c>
      <c r="E546" s="11" t="s">
        <v>42</v>
      </c>
      <c r="F546" s="11" t="s">
        <v>43</v>
      </c>
      <c r="G546" s="11" t="s">
        <v>17</v>
      </c>
      <c r="H546" s="11" t="s">
        <v>1157</v>
      </c>
      <c r="I546" s="11" t="s">
        <v>1158</v>
      </c>
      <c r="N546" s="18">
        <f>IF(Table159[[#This Row],[Gecontroleerd door koepel]],IF(OR(Table159[[#This Row],[Naam WV nieuw]]&lt;&gt;"",Table159[[#This Row],[Mail WV nieuw]]&lt;&gt;""),1,0),0)</f>
        <v>0</v>
      </c>
    </row>
    <row r="547" spans="1:14">
      <c r="A547" s="11">
        <v>13961</v>
      </c>
      <c r="B547" s="11" t="s">
        <v>99</v>
      </c>
      <c r="C547" s="11" t="s">
        <v>775</v>
      </c>
      <c r="D547" s="11" t="str">
        <f>IFERROR(INDEX('Overzicht Mitz'!C:C,MATCH(Table159[[#This Row],[URA]],'Overzicht Mitz'!A:A,0)),"")</f>
        <v/>
      </c>
      <c r="E547" s="11" t="s">
        <v>42</v>
      </c>
      <c r="F547" s="11" t="s">
        <v>43</v>
      </c>
      <c r="G547" s="11" t="s">
        <v>17</v>
      </c>
      <c r="H547" s="11" t="s">
        <v>1159</v>
      </c>
      <c r="I547" s="11" t="s">
        <v>1160</v>
      </c>
      <c r="N547" s="18">
        <f>IF(Table159[[#This Row],[Gecontroleerd door koepel]],IF(OR(Table159[[#This Row],[Naam WV nieuw]]&lt;&gt;"",Table159[[#This Row],[Mail WV nieuw]]&lt;&gt;""),1,0),0)</f>
        <v>0</v>
      </c>
    </row>
    <row r="548" spans="1:14">
      <c r="A548" s="11">
        <v>52990</v>
      </c>
      <c r="B548" s="11" t="s">
        <v>102</v>
      </c>
      <c r="C548" s="11" t="s">
        <v>775</v>
      </c>
      <c r="D548" s="11" t="str">
        <f>IFERROR(INDEX('Overzicht Mitz'!C:C,MATCH(Table159[[#This Row],[URA]],'Overzicht Mitz'!A:A,0)),"")</f>
        <v/>
      </c>
      <c r="E548" s="11" t="s">
        <v>42</v>
      </c>
      <c r="F548" s="11" t="s">
        <v>43</v>
      </c>
      <c r="G548" s="11" t="s">
        <v>17</v>
      </c>
      <c r="H548" s="11" t="s">
        <v>1161</v>
      </c>
      <c r="I548" s="11" t="s">
        <v>1162</v>
      </c>
      <c r="N548" s="18">
        <f>IF(Table159[[#This Row],[Gecontroleerd door koepel]],IF(OR(Table159[[#This Row],[Naam WV nieuw]]&lt;&gt;"",Table159[[#This Row],[Mail WV nieuw]]&lt;&gt;""),1,0),0)</f>
        <v>0</v>
      </c>
    </row>
    <row r="549" spans="1:14">
      <c r="A549" s="11">
        <v>58216</v>
      </c>
      <c r="B549" s="11" t="s">
        <v>66</v>
      </c>
      <c r="C549" s="11" t="s">
        <v>775</v>
      </c>
      <c r="D549" s="11" t="str">
        <f>IFERROR(INDEX('Overzicht Mitz'!C:C,MATCH(Table159[[#This Row],[URA]],'Overzicht Mitz'!A:A,0)),"")</f>
        <v/>
      </c>
      <c r="E549" s="11" t="s">
        <v>52</v>
      </c>
      <c r="F549" s="11" t="s">
        <v>53</v>
      </c>
      <c r="G549" s="11" t="s">
        <v>17</v>
      </c>
      <c r="H549" s="11" t="s">
        <v>1063</v>
      </c>
      <c r="I549" s="11" t="s">
        <v>1064</v>
      </c>
      <c r="N549" s="18">
        <f>IF(Table159[[#This Row],[Gecontroleerd door koepel]],IF(OR(Table159[[#This Row],[Naam WV nieuw]]&lt;&gt;"",Table159[[#This Row],[Mail WV nieuw]]&lt;&gt;""),1,0),0)</f>
        <v>0</v>
      </c>
    </row>
    <row r="550" spans="1:14">
      <c r="A550" s="11">
        <v>58432</v>
      </c>
      <c r="B550" s="11" t="s">
        <v>104</v>
      </c>
      <c r="C550" s="11" t="s">
        <v>775</v>
      </c>
      <c r="D550" s="11" t="str">
        <f>IFERROR(INDEX('Overzicht Mitz'!C:C,MATCH(Table159[[#This Row],[URA]],'Overzicht Mitz'!A:A,0)),"")</f>
        <v/>
      </c>
      <c r="E550" s="11" t="s">
        <v>42</v>
      </c>
      <c r="F550" s="11" t="s">
        <v>43</v>
      </c>
      <c r="G550" s="11" t="s">
        <v>17</v>
      </c>
      <c r="H550" s="11" t="s">
        <v>1065</v>
      </c>
      <c r="I550" s="11" t="s">
        <v>1066</v>
      </c>
      <c r="N550" s="18">
        <f>IF(Table159[[#This Row],[Gecontroleerd door koepel]],IF(OR(Table159[[#This Row],[Naam WV nieuw]]&lt;&gt;"",Table159[[#This Row],[Mail WV nieuw]]&lt;&gt;""),1,0),0)</f>
        <v>0</v>
      </c>
    </row>
    <row r="551" spans="1:14">
      <c r="A551" s="11">
        <v>62397</v>
      </c>
      <c r="B551" s="11" t="s">
        <v>65</v>
      </c>
      <c r="C551" s="11" t="s">
        <v>775</v>
      </c>
      <c r="D551" s="11" t="str">
        <f>IFERROR(INDEX('Overzicht Mitz'!C:C,MATCH(Table159[[#This Row],[URA]],'Overzicht Mitz'!A:A,0)),"")</f>
        <v/>
      </c>
      <c r="E551" s="11" t="s">
        <v>42</v>
      </c>
      <c r="F551" s="11" t="s">
        <v>43</v>
      </c>
      <c r="G551" s="11" t="s">
        <v>17</v>
      </c>
      <c r="H551" s="11" t="s">
        <v>1149</v>
      </c>
      <c r="I551" s="11" t="s">
        <v>1150</v>
      </c>
      <c r="N551" s="18">
        <f>IF(Table159[[#This Row],[Gecontroleerd door koepel]],IF(OR(Table159[[#This Row],[Naam WV nieuw]]&lt;&gt;"",Table159[[#This Row],[Mail WV nieuw]]&lt;&gt;""),1,0),0)</f>
        <v>0</v>
      </c>
    </row>
    <row r="552" spans="1:14">
      <c r="A552" s="11">
        <v>68286</v>
      </c>
      <c r="B552" s="11" t="s">
        <v>109</v>
      </c>
      <c r="C552" s="11" t="s">
        <v>775</v>
      </c>
      <c r="D552" s="11" t="str">
        <f>IFERROR(INDEX('Overzicht Mitz'!C:C,MATCH(Table159[[#This Row],[URA]],'Overzicht Mitz'!A:A,0)),"")</f>
        <v/>
      </c>
      <c r="E552" s="11" t="s">
        <v>52</v>
      </c>
      <c r="F552" s="11" t="s">
        <v>53</v>
      </c>
      <c r="G552" s="11" t="s">
        <v>17</v>
      </c>
      <c r="H552" s="11" t="s">
        <v>1067</v>
      </c>
      <c r="I552" s="11" t="s">
        <v>1068</v>
      </c>
      <c r="N552" s="18">
        <f>IF(Table159[[#This Row],[Gecontroleerd door koepel]],IF(OR(Table159[[#This Row],[Naam WV nieuw]]&lt;&gt;"",Table159[[#This Row],[Mail WV nieuw]]&lt;&gt;""),1,0),0)</f>
        <v>0</v>
      </c>
    </row>
    <row r="553" spans="1:14">
      <c r="A553" s="11">
        <v>78420</v>
      </c>
      <c r="B553" s="11" t="s">
        <v>108</v>
      </c>
      <c r="C553" s="11" t="s">
        <v>775</v>
      </c>
      <c r="D553" s="11" t="str">
        <f>IFERROR(INDEX('Overzicht Mitz'!C:C,MATCH(Table159[[#This Row],[URA]],'Overzicht Mitz'!A:A,0)),"")</f>
        <v/>
      </c>
      <c r="E553" s="11" t="s">
        <v>52</v>
      </c>
      <c r="F553" s="11" t="s">
        <v>53</v>
      </c>
      <c r="G553" s="11" t="s">
        <v>17</v>
      </c>
      <c r="H553" s="11" t="s">
        <v>1069</v>
      </c>
      <c r="I553" s="11" t="s">
        <v>1070</v>
      </c>
      <c r="N553" s="18">
        <f>IF(Table159[[#This Row],[Gecontroleerd door koepel]],IF(OR(Table159[[#This Row],[Naam WV nieuw]]&lt;&gt;"",Table159[[#This Row],[Mail WV nieuw]]&lt;&gt;""),1,0),0)</f>
        <v>0</v>
      </c>
    </row>
    <row r="554" spans="1:14">
      <c r="A554" s="11">
        <v>79537</v>
      </c>
      <c r="B554" s="11" t="s">
        <v>51</v>
      </c>
      <c r="C554" s="11" t="s">
        <v>775</v>
      </c>
      <c r="D554" s="11" t="str">
        <f>IFERROR(INDEX('Overzicht Mitz'!C:C,MATCH(Table159[[#This Row],[URA]],'Overzicht Mitz'!A:A,0)),"")</f>
        <v/>
      </c>
      <c r="E554" s="11" t="s">
        <v>52</v>
      </c>
      <c r="F554" s="11" t="s">
        <v>53</v>
      </c>
      <c r="G554" s="11" t="s">
        <v>17</v>
      </c>
      <c r="H554" s="11" t="s">
        <v>1059</v>
      </c>
      <c r="I554" s="11" t="s">
        <v>1060</v>
      </c>
      <c r="N554" s="18">
        <f>IF(Table159[[#This Row],[Gecontroleerd door koepel]],IF(OR(Table159[[#This Row],[Naam WV nieuw]]&lt;&gt;"",Table159[[#This Row],[Mail WV nieuw]]&lt;&gt;""),1,0),0)</f>
        <v>0</v>
      </c>
    </row>
    <row r="555" spans="1:14">
      <c r="A555" s="11">
        <v>79959</v>
      </c>
      <c r="B555" s="11" t="s">
        <v>103</v>
      </c>
      <c r="C555" s="11" t="s">
        <v>775</v>
      </c>
      <c r="D555" s="11" t="str">
        <f>IFERROR(INDEX('Overzicht Mitz'!C:C,MATCH(Table159[[#This Row],[URA]],'Overzicht Mitz'!A:A,0)),"")</f>
        <v/>
      </c>
      <c r="E555" s="11" t="s">
        <v>42</v>
      </c>
      <c r="F555" s="11" t="s">
        <v>43</v>
      </c>
      <c r="G555" s="11" t="s">
        <v>17</v>
      </c>
      <c r="H555" s="11" t="s">
        <v>1071</v>
      </c>
      <c r="I555" s="11" t="s">
        <v>1072</v>
      </c>
      <c r="N555" s="18">
        <f>IF(Table159[[#This Row],[Gecontroleerd door koepel]],IF(OR(Table159[[#This Row],[Naam WV nieuw]]&lt;&gt;"",Table159[[#This Row],[Mail WV nieuw]]&lt;&gt;""),1,0),0)</f>
        <v>0</v>
      </c>
    </row>
    <row r="556" spans="1:14">
      <c r="A556" s="11">
        <v>80060</v>
      </c>
      <c r="B556" s="11" t="s">
        <v>58</v>
      </c>
      <c r="C556" s="11" t="s">
        <v>775</v>
      </c>
      <c r="D556" s="11" t="str">
        <f>IFERROR(INDEX('Overzicht Mitz'!C:C,MATCH(Table159[[#This Row],[URA]],'Overzicht Mitz'!A:A,0)),"")</f>
        <v/>
      </c>
      <c r="E556" s="11" t="s">
        <v>52</v>
      </c>
      <c r="F556" s="11" t="s">
        <v>53</v>
      </c>
      <c r="G556" s="11" t="s">
        <v>17</v>
      </c>
      <c r="H556" s="11" t="s">
        <v>1061</v>
      </c>
      <c r="I556" s="11" t="s">
        <v>1062</v>
      </c>
      <c r="N556" s="18">
        <f>IF(Table159[[#This Row],[Gecontroleerd door koepel]],IF(OR(Table159[[#This Row],[Naam WV nieuw]]&lt;&gt;"",Table159[[#This Row],[Mail WV nieuw]]&lt;&gt;""),1,0),0)</f>
        <v>0</v>
      </c>
    </row>
    <row r="557" spans="1:14">
      <c r="A557" s="11">
        <v>86244</v>
      </c>
      <c r="B557" s="11" t="s">
        <v>67</v>
      </c>
      <c r="C557" s="11" t="s">
        <v>775</v>
      </c>
      <c r="D557" s="11" t="str">
        <f>IFERROR(INDEX('Overzicht Mitz'!C:C,MATCH(Table159[[#This Row],[URA]],'Overzicht Mitz'!A:A,0)),"")</f>
        <v/>
      </c>
      <c r="E557" s="11" t="s">
        <v>42</v>
      </c>
      <c r="F557" s="11" t="s">
        <v>43</v>
      </c>
      <c r="G557" s="11" t="s">
        <v>17</v>
      </c>
      <c r="H557" s="11" t="s">
        <v>1151</v>
      </c>
      <c r="I557" s="11" t="s">
        <v>1152</v>
      </c>
      <c r="N557" s="18">
        <f>IF(Table159[[#This Row],[Gecontroleerd door koepel]],IF(OR(Table159[[#This Row],[Naam WV nieuw]]&lt;&gt;"",Table159[[#This Row],[Mail WV nieuw]]&lt;&gt;""),1,0),0)</f>
        <v>0</v>
      </c>
    </row>
    <row r="558" spans="1:14">
      <c r="A558" s="11">
        <v>87023</v>
      </c>
      <c r="B558" s="11" t="s">
        <v>111</v>
      </c>
      <c r="C558" s="11" t="s">
        <v>775</v>
      </c>
      <c r="D558" s="11" t="str">
        <f>IFERROR(INDEX('Overzicht Mitz'!C:C,MATCH(Table159[[#This Row],[URA]],'Overzicht Mitz'!A:A,0)),"")</f>
        <v/>
      </c>
      <c r="E558" s="11" t="s">
        <v>776</v>
      </c>
      <c r="F558" s="11" t="s">
        <v>983</v>
      </c>
      <c r="G558" s="11" t="s">
        <v>17</v>
      </c>
      <c r="H558" s="11" t="s">
        <v>1073</v>
      </c>
      <c r="I558" s="11" t="s">
        <v>1074</v>
      </c>
      <c r="N558" s="18">
        <f>IF(Table159[[#This Row],[Gecontroleerd door koepel]],IF(OR(Table159[[#This Row],[Naam WV nieuw]]&lt;&gt;"",Table159[[#This Row],[Mail WV nieuw]]&lt;&gt;""),1,0),0)</f>
        <v>0</v>
      </c>
    </row>
    <row r="559" spans="1:14">
      <c r="A559" s="11">
        <v>87356</v>
      </c>
      <c r="B559" s="11" t="s">
        <v>115</v>
      </c>
      <c r="C559" s="11" t="s">
        <v>775</v>
      </c>
      <c r="D559" s="11" t="str">
        <f>IFERROR(INDEX('Overzicht Mitz'!C:C,MATCH(Table159[[#This Row],[URA]],'Overzicht Mitz'!A:A,0)),"")</f>
        <v/>
      </c>
      <c r="E559" s="11" t="s">
        <v>776</v>
      </c>
      <c r="F559" s="11" t="s">
        <v>929</v>
      </c>
      <c r="G559" s="11" t="s">
        <v>17</v>
      </c>
      <c r="H559" s="11" t="s">
        <v>1075</v>
      </c>
      <c r="I559" s="11" t="s">
        <v>1076</v>
      </c>
      <c r="N559" s="18">
        <f>IF(Table159[[#This Row],[Gecontroleerd door koepel]],IF(OR(Table159[[#This Row],[Naam WV nieuw]]&lt;&gt;"",Table159[[#This Row],[Mail WV nieuw]]&lt;&gt;""),1,0),0)</f>
        <v>0</v>
      </c>
    </row>
    <row r="560" spans="1:14">
      <c r="A560" s="11">
        <v>52000</v>
      </c>
      <c r="B560" s="11" t="s">
        <v>56</v>
      </c>
      <c r="C560" s="11" t="s">
        <v>775</v>
      </c>
      <c r="D560" s="11" t="str">
        <f>IFERROR(INDEX('Overzicht Mitz'!C:C,MATCH(Table159[[#This Row],[URA]],'Overzicht Mitz'!A:A,0)),"")</f>
        <v/>
      </c>
      <c r="E560" s="11" t="s">
        <v>52</v>
      </c>
      <c r="F560" s="11" t="s">
        <v>53</v>
      </c>
      <c r="G560" s="11" t="s">
        <v>17</v>
      </c>
      <c r="H560" s="11" t="s">
        <v>1141</v>
      </c>
      <c r="I560" s="11" t="s">
        <v>1142</v>
      </c>
      <c r="N560" s="18">
        <f>IF(Table159[[#This Row],[Gecontroleerd door koepel]],IF(OR(Table159[[#This Row],[Naam WV nieuw]]&lt;&gt;"",Table159[[#This Row],[Mail WV nieuw]]&lt;&gt;""),1,0),0)</f>
        <v>0</v>
      </c>
    </row>
    <row r="561" spans="1:14">
      <c r="A561" s="11">
        <v>66052</v>
      </c>
      <c r="B561" s="11" t="s">
        <v>68</v>
      </c>
      <c r="C561" s="11" t="s">
        <v>775</v>
      </c>
      <c r="D561" s="11" t="str">
        <f>IFERROR(INDEX('Overzicht Mitz'!C:C,MATCH(Table159[[#This Row],[URA]],'Overzicht Mitz'!A:A,0)),"")</f>
        <v/>
      </c>
      <c r="E561" s="11" t="s">
        <v>52</v>
      </c>
      <c r="F561" s="11" t="s">
        <v>53</v>
      </c>
      <c r="G561" s="11" t="s">
        <v>17</v>
      </c>
      <c r="H561" s="11" t="s">
        <v>1143</v>
      </c>
      <c r="I561" s="11" t="s">
        <v>1144</v>
      </c>
      <c r="N561" s="18">
        <f>IF(Table159[[#This Row],[Gecontroleerd door koepel]],IF(OR(Table159[[#This Row],[Naam WV nieuw]]&lt;&gt;"",Table159[[#This Row],[Mail WV nieuw]]&lt;&gt;""),1,0),0)</f>
        <v>0</v>
      </c>
    </row>
    <row r="562" spans="1:14">
      <c r="A562" s="11">
        <v>66837</v>
      </c>
      <c r="B562" s="11" t="s">
        <v>55</v>
      </c>
      <c r="C562" s="11" t="s">
        <v>775</v>
      </c>
      <c r="D562" s="11" t="str">
        <f>IFERROR(INDEX('Overzicht Mitz'!C:C,MATCH(Table159[[#This Row],[URA]],'Overzicht Mitz'!A:A,0)),"")</f>
        <v/>
      </c>
      <c r="E562" s="11" t="s">
        <v>52</v>
      </c>
      <c r="F562" s="11" t="s">
        <v>53</v>
      </c>
      <c r="G562" s="11" t="s">
        <v>17</v>
      </c>
      <c r="H562" s="11" t="s">
        <v>1139</v>
      </c>
      <c r="I562" s="11" t="s">
        <v>1140</v>
      </c>
      <c r="N562" s="18">
        <f>IF(Table159[[#This Row],[Gecontroleerd door koepel]],IF(OR(Table159[[#This Row],[Naam WV nieuw]]&lt;&gt;"",Table159[[#This Row],[Mail WV nieuw]]&lt;&gt;""),1,0),0)</f>
        <v>0</v>
      </c>
    </row>
    <row r="563" spans="1:14">
      <c r="A563" s="11">
        <v>76387</v>
      </c>
      <c r="B563" s="11" t="s">
        <v>91</v>
      </c>
      <c r="C563" s="11" t="s">
        <v>775</v>
      </c>
      <c r="D563" s="11" t="str">
        <f>IFERROR(INDEX('Overzicht Mitz'!C:C,MATCH(Table159[[#This Row],[URA]],'Overzicht Mitz'!A:A,0)),"")</f>
        <v/>
      </c>
      <c r="E563" s="11" t="s">
        <v>52</v>
      </c>
      <c r="F563" s="11" t="s">
        <v>53</v>
      </c>
      <c r="G563" s="11" t="s">
        <v>17</v>
      </c>
      <c r="H563" s="11" t="s">
        <v>1145</v>
      </c>
      <c r="I563" s="11" t="s">
        <v>1146</v>
      </c>
      <c r="N563" s="18">
        <f>IF(Table159[[#This Row],[Gecontroleerd door koepel]],IF(OR(Table159[[#This Row],[Naam WV nieuw]]&lt;&gt;"",Table159[[#This Row],[Mail WV nieuw]]&lt;&gt;""),1,0),0)</f>
        <v>0</v>
      </c>
    </row>
    <row r="564" spans="1:14">
      <c r="A564" s="11">
        <v>82114</v>
      </c>
      <c r="B564" s="11" t="s">
        <v>92</v>
      </c>
      <c r="C564" s="11" t="s">
        <v>775</v>
      </c>
      <c r="D564" s="11" t="str">
        <f>IFERROR(INDEX('Overzicht Mitz'!C:C,MATCH(Table159[[#This Row],[URA]],'Overzicht Mitz'!A:A,0)),"")</f>
        <v/>
      </c>
      <c r="E564" s="11" t="s">
        <v>96</v>
      </c>
      <c r="F564" s="11" t="s">
        <v>97</v>
      </c>
      <c r="G564" s="11" t="s">
        <v>17</v>
      </c>
      <c r="H564" s="11" t="s">
        <v>1057</v>
      </c>
      <c r="I564" s="11" t="s">
        <v>1058</v>
      </c>
      <c r="N564" s="18">
        <f>IF(Table159[[#This Row],[Gecontroleerd door koepel]],IF(OR(Table159[[#This Row],[Naam WV nieuw]]&lt;&gt;"",Table159[[#This Row],[Mail WV nieuw]]&lt;&gt;""),1,0),0)</f>
        <v>0</v>
      </c>
    </row>
    <row r="565" spans="1:14">
      <c r="A565" s="11">
        <v>84927</v>
      </c>
      <c r="B565" s="11" t="s">
        <v>98</v>
      </c>
      <c r="C565" s="11" t="s">
        <v>775</v>
      </c>
      <c r="D565" s="11" t="str">
        <f>IFERROR(INDEX('Overzicht Mitz'!C:C,MATCH(Table159[[#This Row],[URA]],'Overzicht Mitz'!A:A,0)),"")</f>
        <v/>
      </c>
      <c r="E565" s="11" t="s">
        <v>52</v>
      </c>
      <c r="F565" s="11" t="s">
        <v>53</v>
      </c>
      <c r="G565" s="11" t="s">
        <v>17</v>
      </c>
      <c r="H565" s="11" t="s">
        <v>1147</v>
      </c>
      <c r="I565" s="11" t="s">
        <v>1148</v>
      </c>
      <c r="N565" s="18">
        <f>IF(Table159[[#This Row],[Gecontroleerd door koepel]],IF(OR(Table159[[#This Row],[Naam WV nieuw]]&lt;&gt;"",Table159[[#This Row],[Mail WV nieuw]]&lt;&gt;""),1,0),0)</f>
        <v>0</v>
      </c>
    </row>
    <row r="566" spans="1:14">
      <c r="A566" s="11">
        <v>11225</v>
      </c>
      <c r="B566" s="11" t="s">
        <v>697</v>
      </c>
      <c r="C566" s="11" t="s">
        <v>775</v>
      </c>
      <c r="D566" s="11" t="str">
        <f>IFERROR(INDEX('Overzicht Mitz'!C:C,MATCH(Table159[[#This Row],[URA]],'Overzicht Mitz'!A:A,0)),"")</f>
        <v/>
      </c>
      <c r="E566" s="11" t="s">
        <v>776</v>
      </c>
      <c r="F566" s="11" t="s">
        <v>983</v>
      </c>
      <c r="G566" s="11" t="s">
        <v>17</v>
      </c>
      <c r="H566" s="11" t="s">
        <v>1283</v>
      </c>
      <c r="I566" s="11" t="s">
        <v>1284</v>
      </c>
      <c r="N566" s="18">
        <f>IF(Table159[[#This Row],[Gecontroleerd door koepel]],IF(OR(Table159[[#This Row],[Naam WV nieuw]]&lt;&gt;"",Table159[[#This Row],[Mail WV nieuw]]&lt;&gt;""),1,0),0)</f>
        <v>0</v>
      </c>
    </row>
    <row r="567" spans="1:14">
      <c r="A567" s="11">
        <v>11233</v>
      </c>
      <c r="B567" s="11" t="s">
        <v>678</v>
      </c>
      <c r="C567" s="11" t="s">
        <v>775</v>
      </c>
      <c r="D567" s="11" t="str">
        <f>IFERROR(INDEX('Overzicht Mitz'!C:C,MATCH(Table159[[#This Row],[URA]],'Overzicht Mitz'!A:A,0)),"")</f>
        <v/>
      </c>
      <c r="E567" s="11" t="s">
        <v>776</v>
      </c>
      <c r="F567" s="11" t="s">
        <v>983</v>
      </c>
      <c r="G567" s="11" t="s">
        <v>17</v>
      </c>
      <c r="H567" s="11" t="s">
        <v>1285</v>
      </c>
      <c r="I567" s="11" t="s">
        <v>1286</v>
      </c>
      <c r="N567" s="18">
        <f>IF(Table159[[#This Row],[Gecontroleerd door koepel]],IF(OR(Table159[[#This Row],[Naam WV nieuw]]&lt;&gt;"",Table159[[#This Row],[Mail WV nieuw]]&lt;&gt;""),1,0),0)</f>
        <v>0</v>
      </c>
    </row>
    <row r="568" spans="1:14">
      <c r="A568" s="11">
        <v>11355</v>
      </c>
      <c r="B568" s="11" t="s">
        <v>674</v>
      </c>
      <c r="C568" s="11" t="s">
        <v>775</v>
      </c>
      <c r="D568" s="11" t="str">
        <f>IFERROR(INDEX('Overzicht Mitz'!C:C,MATCH(Table159[[#This Row],[URA]],'Overzicht Mitz'!A:A,0)),"")</f>
        <v/>
      </c>
      <c r="E568" s="11" t="s">
        <v>776</v>
      </c>
      <c r="F568" s="11" t="s">
        <v>983</v>
      </c>
      <c r="G568" s="11" t="s">
        <v>17</v>
      </c>
      <c r="H568" s="11" t="s">
        <v>1226</v>
      </c>
      <c r="I568" s="11" t="s">
        <v>1227</v>
      </c>
      <c r="N568" s="18">
        <f>IF(Table159[[#This Row],[Gecontroleerd door koepel]],IF(OR(Table159[[#This Row],[Naam WV nieuw]]&lt;&gt;"",Table159[[#This Row],[Mail WV nieuw]]&lt;&gt;""),1,0),0)</f>
        <v>0</v>
      </c>
    </row>
    <row r="569" spans="1:14">
      <c r="A569" s="11">
        <v>11475</v>
      </c>
      <c r="B569" s="11" t="s">
        <v>657</v>
      </c>
      <c r="C569" s="11" t="s">
        <v>775</v>
      </c>
      <c r="D569" s="11" t="str">
        <f>IFERROR(INDEX('Overzicht Mitz'!C:C,MATCH(Table159[[#This Row],[URA]],'Overzicht Mitz'!A:A,0)),"")</f>
        <v/>
      </c>
      <c r="E569" s="11" t="s">
        <v>776</v>
      </c>
      <c r="F569" s="11" t="s">
        <v>777</v>
      </c>
      <c r="G569" s="11" t="s">
        <v>17</v>
      </c>
      <c r="H569" s="11" t="s">
        <v>1083</v>
      </c>
      <c r="I569" s="11" t="s">
        <v>1084</v>
      </c>
      <c r="N569" s="18">
        <f>IF(Table159[[#This Row],[Gecontroleerd door koepel]],IF(OR(Table159[[#This Row],[Naam WV nieuw]]&lt;&gt;"",Table159[[#This Row],[Mail WV nieuw]]&lt;&gt;""),1,0),0)</f>
        <v>0</v>
      </c>
    </row>
    <row r="570" spans="1:14">
      <c r="A570" s="11">
        <v>11477</v>
      </c>
      <c r="B570" s="11" t="s">
        <v>644</v>
      </c>
      <c r="C570" s="11" t="s">
        <v>775</v>
      </c>
      <c r="D570" s="11" t="str">
        <f>IFERROR(INDEX('Overzicht Mitz'!C:C,MATCH(Table159[[#This Row],[URA]],'Overzicht Mitz'!A:A,0)),"")</f>
        <v/>
      </c>
      <c r="E570" s="11" t="s">
        <v>776</v>
      </c>
      <c r="F570" s="11" t="s">
        <v>777</v>
      </c>
      <c r="G570" s="11" t="s">
        <v>17</v>
      </c>
      <c r="H570" s="11" t="s">
        <v>1085</v>
      </c>
      <c r="I570" s="11" t="s">
        <v>1084</v>
      </c>
      <c r="N570" s="18">
        <f>IF(Table159[[#This Row],[Gecontroleerd door koepel]],IF(OR(Table159[[#This Row],[Naam WV nieuw]]&lt;&gt;"",Table159[[#This Row],[Mail WV nieuw]]&lt;&gt;""),1,0),0)</f>
        <v>0</v>
      </c>
    </row>
    <row r="571" spans="1:14">
      <c r="A571" s="11">
        <v>12370</v>
      </c>
      <c r="B571" s="11" t="s">
        <v>32</v>
      </c>
      <c r="C571" s="11" t="s">
        <v>775</v>
      </c>
      <c r="D571" s="11" t="str">
        <f>IFERROR(INDEX('Overzicht Mitz'!C:C,MATCH(Table159[[#This Row],[URA]],'Overzicht Mitz'!A:A,0)),"")</f>
        <v/>
      </c>
      <c r="E571" s="11" t="s">
        <v>26</v>
      </c>
      <c r="F571" s="11" t="s">
        <v>27</v>
      </c>
      <c r="G571" s="11" t="s">
        <v>17</v>
      </c>
      <c r="H571" s="11" t="s">
        <v>1175</v>
      </c>
      <c r="I571" s="11" t="s">
        <v>774</v>
      </c>
      <c r="N571" s="18">
        <f>IF(Table159[[#This Row],[Gecontroleerd door koepel]],IF(OR(Table159[[#This Row],[Naam WV nieuw]]&lt;&gt;"",Table159[[#This Row],[Mail WV nieuw]]&lt;&gt;""),1,0),0)</f>
        <v>0</v>
      </c>
    </row>
    <row r="572" spans="1:14">
      <c r="A572" s="11">
        <v>12901</v>
      </c>
      <c r="B572" s="11" t="s">
        <v>564</v>
      </c>
      <c r="C572" s="11" t="s">
        <v>775</v>
      </c>
      <c r="D572" s="11" t="str">
        <f>IFERROR(INDEX('Overzicht Mitz'!C:C,MATCH(Table159[[#This Row],[URA]],'Overzicht Mitz'!A:A,0)),"")</f>
        <v/>
      </c>
      <c r="E572" s="11" t="s">
        <v>42</v>
      </c>
      <c r="F572" s="11" t="s">
        <v>43</v>
      </c>
      <c r="G572" s="11" t="s">
        <v>17</v>
      </c>
      <c r="H572" s="11" t="s">
        <v>839</v>
      </c>
      <c r="I572" s="11" t="s">
        <v>840</v>
      </c>
      <c r="N572" s="18">
        <f>IF(Table159[[#This Row],[Gecontroleerd door koepel]],IF(OR(Table159[[#This Row],[Naam WV nieuw]]&lt;&gt;"",Table159[[#This Row],[Mail WV nieuw]]&lt;&gt;""),1,0),0)</f>
        <v>0</v>
      </c>
    </row>
    <row r="573" spans="1:14">
      <c r="A573" s="11">
        <v>86063</v>
      </c>
      <c r="B573" s="11" t="s">
        <v>498</v>
      </c>
      <c r="C573" s="11" t="s">
        <v>775</v>
      </c>
      <c r="D573" s="11" t="str">
        <f>IFERROR(INDEX('Overzicht Mitz'!C:C,MATCH(Table159[[#This Row],[URA]],'Overzicht Mitz'!A:A,0)),"")</f>
        <v/>
      </c>
      <c r="E573" s="11" t="s">
        <v>52</v>
      </c>
      <c r="F573" s="11" t="s">
        <v>53</v>
      </c>
      <c r="G573" s="11" t="s">
        <v>17</v>
      </c>
      <c r="H573" s="11" t="s">
        <v>1222</v>
      </c>
      <c r="I573" s="11" t="s">
        <v>1223</v>
      </c>
      <c r="N573" s="18">
        <f>IF(Table159[[#This Row],[Gecontroleerd door koepel]],IF(OR(Table159[[#This Row],[Naam WV nieuw]]&lt;&gt;"",Table159[[#This Row],[Mail WV nieuw]]&lt;&gt;""),1,0),0)</f>
        <v>0</v>
      </c>
    </row>
    <row r="574" spans="1:14">
      <c r="A574" s="11">
        <v>86089</v>
      </c>
      <c r="B574" s="11" t="s">
        <v>577</v>
      </c>
      <c r="C574" s="11" t="s">
        <v>775</v>
      </c>
      <c r="D574" s="11" t="str">
        <f>IFERROR(INDEX('Overzicht Mitz'!C:C,MATCH(Table159[[#This Row],[URA]],'Overzicht Mitz'!A:A,0)),"")</f>
        <v/>
      </c>
      <c r="E574" s="11" t="s">
        <v>776</v>
      </c>
      <c r="F574" s="11" t="s">
        <v>777</v>
      </c>
      <c r="G574" s="11" t="s">
        <v>17</v>
      </c>
      <c r="H574" s="11" t="s">
        <v>921</v>
      </c>
      <c r="I574" s="11" t="s">
        <v>922</v>
      </c>
      <c r="N574" s="18">
        <f>IF(Table159[[#This Row],[Gecontroleerd door koepel]],IF(OR(Table159[[#This Row],[Naam WV nieuw]]&lt;&gt;"",Table159[[#This Row],[Mail WV nieuw]]&lt;&gt;""),1,0),0)</f>
        <v>0</v>
      </c>
    </row>
    <row r="575" spans="1:14">
      <c r="A575" s="11">
        <v>86455</v>
      </c>
      <c r="B575" s="11" t="s">
        <v>578</v>
      </c>
      <c r="C575" s="11" t="s">
        <v>775</v>
      </c>
      <c r="D575" s="11" t="str">
        <f>IFERROR(INDEX('Overzicht Mitz'!C:C,MATCH(Table159[[#This Row],[URA]],'Overzicht Mitz'!A:A,0)),"")</f>
        <v/>
      </c>
      <c r="E575" s="11" t="s">
        <v>776</v>
      </c>
      <c r="F575" s="11" t="s">
        <v>777</v>
      </c>
      <c r="G575" s="11" t="s">
        <v>17</v>
      </c>
      <c r="H575" s="11" t="s">
        <v>923</v>
      </c>
      <c r="I575" s="11" t="s">
        <v>924</v>
      </c>
      <c r="N575" s="18">
        <f>IF(Table159[[#This Row],[Gecontroleerd door koepel]],IF(OR(Table159[[#This Row],[Naam WV nieuw]]&lt;&gt;"",Table159[[#This Row],[Mail WV nieuw]]&lt;&gt;""),1,0),0)</f>
        <v>0</v>
      </c>
    </row>
    <row r="576" spans="1:14">
      <c r="A576" s="11">
        <v>86490</v>
      </c>
      <c r="B576" s="11" t="s">
        <v>480</v>
      </c>
      <c r="C576" s="11" t="s">
        <v>775</v>
      </c>
      <c r="D576" s="11" t="str">
        <f>IFERROR(INDEX('Overzicht Mitz'!C:C,MATCH(Table159[[#This Row],[URA]],'Overzicht Mitz'!A:A,0)),"")</f>
        <v/>
      </c>
      <c r="E576" s="11" t="s">
        <v>776</v>
      </c>
      <c r="F576" s="11" t="s">
        <v>1883</v>
      </c>
      <c r="G576" s="11" t="s">
        <v>265</v>
      </c>
      <c r="H576" s="11" t="s">
        <v>1848</v>
      </c>
      <c r="I576" s="11" t="s">
        <v>1847</v>
      </c>
      <c r="N576" s="18">
        <f>IF(Table159[[#This Row],[Gecontroleerd door koepel]],IF(OR(Table159[[#This Row],[Naam WV nieuw]]&lt;&gt;"",Table159[[#This Row],[Mail WV nieuw]]&lt;&gt;""),1,0),0)</f>
        <v>0</v>
      </c>
    </row>
    <row r="577" spans="1:14">
      <c r="A577" s="11">
        <v>86518</v>
      </c>
      <c r="B577" s="11" t="s">
        <v>54</v>
      </c>
      <c r="C577" s="11" t="s">
        <v>775</v>
      </c>
      <c r="D577" s="11" t="str">
        <f>IFERROR(INDEX('Overzicht Mitz'!C:C,MATCH(Table159[[#This Row],[URA]],'Overzicht Mitz'!A:A,0)),"")</f>
        <v/>
      </c>
      <c r="E577" s="11" t="s">
        <v>26</v>
      </c>
      <c r="F577" s="11" t="s">
        <v>27</v>
      </c>
      <c r="G577" s="11" t="s">
        <v>17</v>
      </c>
      <c r="H577" s="11" t="s">
        <v>1200</v>
      </c>
      <c r="I577" s="11" t="s">
        <v>1201</v>
      </c>
      <c r="N577" s="18">
        <f>IF(Table159[[#This Row],[Gecontroleerd door koepel]],IF(OR(Table159[[#This Row],[Naam WV nieuw]]&lt;&gt;"",Table159[[#This Row],[Mail WV nieuw]]&lt;&gt;""),1,0),0)</f>
        <v>0</v>
      </c>
    </row>
    <row r="578" spans="1:14">
      <c r="A578" s="11">
        <v>86623</v>
      </c>
      <c r="B578" s="11" t="s">
        <v>440</v>
      </c>
      <c r="C578" s="11" t="s">
        <v>775</v>
      </c>
      <c r="D578" s="11" t="str">
        <f>IFERROR(INDEX('Overzicht Mitz'!C:C,MATCH(Table159[[#This Row],[URA]],'Overzicht Mitz'!A:A,0)),"")</f>
        <v/>
      </c>
      <c r="E578" s="11" t="s">
        <v>776</v>
      </c>
      <c r="F578" s="11" t="s">
        <v>929</v>
      </c>
      <c r="G578" s="11" t="s">
        <v>260</v>
      </c>
      <c r="H578" s="11" t="s">
        <v>1923</v>
      </c>
      <c r="I578" s="11" t="s">
        <v>1849</v>
      </c>
      <c r="N578" s="18">
        <f>IF(Table159[[#This Row],[Gecontroleerd door koepel]],IF(OR(Table159[[#This Row],[Naam WV nieuw]]&lt;&gt;"",Table159[[#This Row],[Mail WV nieuw]]&lt;&gt;""),1,0),0)</f>
        <v>0</v>
      </c>
    </row>
    <row r="579" spans="1:14">
      <c r="A579" s="11">
        <v>86623</v>
      </c>
      <c r="B579" s="11" t="s">
        <v>440</v>
      </c>
      <c r="C579" s="11" t="s">
        <v>775</v>
      </c>
      <c r="D579" s="11" t="str">
        <f>IFERROR(INDEX('Overzicht Mitz'!C:C,MATCH(Table159[[#This Row],[URA]],'Overzicht Mitz'!A:A,0)),"")</f>
        <v/>
      </c>
      <c r="E579" s="11" t="s">
        <v>776</v>
      </c>
      <c r="F579" s="11" t="s">
        <v>1883</v>
      </c>
      <c r="G579" s="11" t="s">
        <v>260</v>
      </c>
      <c r="H579" s="11" t="s">
        <v>1923</v>
      </c>
      <c r="I579" s="11" t="s">
        <v>1849</v>
      </c>
      <c r="N579" s="18">
        <f>IF(Table159[[#This Row],[Gecontroleerd door koepel]],IF(OR(Table159[[#This Row],[Naam WV nieuw]]&lt;&gt;"",Table159[[#This Row],[Mail WV nieuw]]&lt;&gt;""),1,0),0)</f>
        <v>0</v>
      </c>
    </row>
    <row r="580" spans="1:14">
      <c r="A580" s="11">
        <v>86650</v>
      </c>
      <c r="B580" s="11" t="s">
        <v>442</v>
      </c>
      <c r="C580" s="11" t="s">
        <v>775</v>
      </c>
      <c r="D580" s="11" t="str">
        <f>IFERROR(INDEX('Overzicht Mitz'!C:C,MATCH(Table159[[#This Row],[URA]],'Overzicht Mitz'!A:A,0)),"")</f>
        <v/>
      </c>
      <c r="E580" s="11" t="s">
        <v>776</v>
      </c>
      <c r="F580" s="11" t="s">
        <v>929</v>
      </c>
      <c r="G580" s="11" t="s">
        <v>260</v>
      </c>
      <c r="H580" s="11" t="s">
        <v>1852</v>
      </c>
      <c r="I580" s="11" t="s">
        <v>1853</v>
      </c>
      <c r="N580" s="18">
        <f>IF(Table159[[#This Row],[Gecontroleerd door koepel]],IF(OR(Table159[[#This Row],[Naam WV nieuw]]&lt;&gt;"",Table159[[#This Row],[Mail WV nieuw]]&lt;&gt;""),1,0),0)</f>
        <v>0</v>
      </c>
    </row>
    <row r="581" spans="1:14">
      <c r="A581" s="11">
        <v>86650</v>
      </c>
      <c r="B581" s="11" t="s">
        <v>442</v>
      </c>
      <c r="C581" s="11" t="s">
        <v>775</v>
      </c>
      <c r="D581" s="11" t="str">
        <f>IFERROR(INDEX('Overzicht Mitz'!C:C,MATCH(Table159[[#This Row],[URA]],'Overzicht Mitz'!A:A,0)),"")</f>
        <v/>
      </c>
      <c r="E581" s="11" t="s">
        <v>776</v>
      </c>
      <c r="F581" s="11" t="s">
        <v>1883</v>
      </c>
      <c r="G581" s="11" t="s">
        <v>260</v>
      </c>
      <c r="H581" s="11" t="s">
        <v>1852</v>
      </c>
      <c r="I581" s="11" t="s">
        <v>1853</v>
      </c>
      <c r="N581" s="18">
        <f>IF(Table159[[#This Row],[Gecontroleerd door koepel]],IF(OR(Table159[[#This Row],[Naam WV nieuw]]&lt;&gt;"",Table159[[#This Row],[Mail WV nieuw]]&lt;&gt;""),1,0),0)</f>
        <v>0</v>
      </c>
    </row>
    <row r="582" spans="1:14">
      <c r="A582" s="11">
        <v>86655</v>
      </c>
      <c r="B582" s="11" t="s">
        <v>441</v>
      </c>
      <c r="C582" s="11" t="s">
        <v>775</v>
      </c>
      <c r="D582" s="11" t="str">
        <f>IFERROR(INDEX('Overzicht Mitz'!C:C,MATCH(Table159[[#This Row],[URA]],'Overzicht Mitz'!A:A,0)),"")</f>
        <v/>
      </c>
      <c r="E582" s="11" t="s">
        <v>776</v>
      </c>
      <c r="F582" s="11" t="s">
        <v>1883</v>
      </c>
      <c r="G582" s="11" t="s">
        <v>260</v>
      </c>
      <c r="H582" s="11" t="s">
        <v>1850</v>
      </c>
      <c r="I582" s="11" t="s">
        <v>1851</v>
      </c>
      <c r="N582" s="18">
        <f>IF(Table159[[#This Row],[Gecontroleerd door koepel]],IF(OR(Table159[[#This Row],[Naam WV nieuw]]&lt;&gt;"",Table159[[#This Row],[Mail WV nieuw]]&lt;&gt;""),1,0),0)</f>
        <v>0</v>
      </c>
    </row>
    <row r="583" spans="1:14">
      <c r="A583" s="11">
        <v>86655</v>
      </c>
      <c r="B583" s="11" t="s">
        <v>441</v>
      </c>
      <c r="C583" s="11" t="s">
        <v>775</v>
      </c>
      <c r="D583" s="11" t="str">
        <f>IFERROR(INDEX('Overzicht Mitz'!C:C,MATCH(Table159[[#This Row],[URA]],'Overzicht Mitz'!A:A,0)),"")</f>
        <v/>
      </c>
      <c r="E583" s="11" t="s">
        <v>776</v>
      </c>
      <c r="F583" s="11" t="s">
        <v>929</v>
      </c>
      <c r="G583" s="11" t="s">
        <v>260</v>
      </c>
      <c r="H583" s="11" t="s">
        <v>1850</v>
      </c>
      <c r="I583" s="11" t="s">
        <v>1851</v>
      </c>
      <c r="N583" s="18">
        <f>IF(Table159[[#This Row],[Gecontroleerd door koepel]],IF(OR(Table159[[#This Row],[Naam WV nieuw]]&lt;&gt;"",Table159[[#This Row],[Mail WV nieuw]]&lt;&gt;""),1,0),0)</f>
        <v>0</v>
      </c>
    </row>
    <row r="584" spans="1:14">
      <c r="A584" s="11">
        <v>86675</v>
      </c>
      <c r="B584" s="11" t="s">
        <v>580</v>
      </c>
      <c r="C584" s="11" t="s">
        <v>775</v>
      </c>
      <c r="D584" s="11" t="str">
        <f>IFERROR(INDEX('Overzicht Mitz'!C:C,MATCH(Table159[[#This Row],[URA]],'Overzicht Mitz'!A:A,0)),"")</f>
        <v/>
      </c>
      <c r="E584" s="11" t="s">
        <v>776</v>
      </c>
      <c r="F584" s="11" t="s">
        <v>777</v>
      </c>
      <c r="G584" s="11" t="s">
        <v>17</v>
      </c>
      <c r="H584" s="11" t="s">
        <v>925</v>
      </c>
      <c r="I584" s="11" t="s">
        <v>926</v>
      </c>
      <c r="N584" s="18">
        <f>IF(Table159[[#This Row],[Gecontroleerd door koepel]],IF(OR(Table159[[#This Row],[Naam WV nieuw]]&lt;&gt;"",Table159[[#This Row],[Mail WV nieuw]]&lt;&gt;""),1,0),0)</f>
        <v>0</v>
      </c>
    </row>
    <row r="585" spans="1:14">
      <c r="A585" s="11">
        <v>86684</v>
      </c>
      <c r="B585" s="11" t="s">
        <v>41</v>
      </c>
      <c r="C585" s="11" t="s">
        <v>775</v>
      </c>
      <c r="D585" s="11" t="str">
        <f>IFERROR(INDEX('Overzicht Mitz'!C:C,MATCH(Table159[[#This Row],[URA]],'Overzicht Mitz'!A:A,0)),"")</f>
        <v/>
      </c>
      <c r="E585" s="11" t="s">
        <v>26</v>
      </c>
      <c r="F585" s="11" t="s">
        <v>27</v>
      </c>
      <c r="G585" s="11" t="s">
        <v>17</v>
      </c>
      <c r="H585" s="11" t="s">
        <v>1224</v>
      </c>
      <c r="I585" s="11" t="s">
        <v>1225</v>
      </c>
      <c r="N585" s="18">
        <f>IF(Table159[[#This Row],[Gecontroleerd door koepel]],IF(OR(Table159[[#This Row],[Naam WV nieuw]]&lt;&gt;"",Table159[[#This Row],[Mail WV nieuw]]&lt;&gt;""),1,0),0)</f>
        <v>0</v>
      </c>
    </row>
    <row r="586" spans="1:14">
      <c r="A586" s="11">
        <v>86802</v>
      </c>
      <c r="B586" s="11" t="s">
        <v>15</v>
      </c>
      <c r="C586" s="11" t="s">
        <v>775</v>
      </c>
      <c r="D586" s="11" t="str">
        <f>IFERROR(INDEX('Overzicht Mitz'!C:C,MATCH(Table159[[#This Row],[URA]],'Overzicht Mitz'!A:A,0)),"")</f>
        <v/>
      </c>
      <c r="E586" s="11" t="s">
        <v>19</v>
      </c>
      <c r="F586" s="11" t="s">
        <v>20</v>
      </c>
      <c r="G586" s="11" t="s">
        <v>17</v>
      </c>
      <c r="H586" s="11" t="s">
        <v>1128</v>
      </c>
      <c r="I586" s="11" t="s">
        <v>1129</v>
      </c>
      <c r="N586" s="18">
        <f>IF(Table159[[#This Row],[Gecontroleerd door koepel]],IF(OR(Table159[[#This Row],[Naam WV nieuw]]&lt;&gt;"",Table159[[#This Row],[Mail WV nieuw]]&lt;&gt;""),1,0),0)</f>
        <v>0</v>
      </c>
    </row>
    <row r="587" spans="1:14">
      <c r="A587" s="11">
        <v>86857</v>
      </c>
      <c r="B587" s="11" t="s">
        <v>39</v>
      </c>
      <c r="C587" s="11" t="s">
        <v>775</v>
      </c>
      <c r="D587" s="11" t="str">
        <f>IFERROR(INDEX('Overzicht Mitz'!C:C,MATCH(Table159[[#This Row],[URA]],'Overzicht Mitz'!A:A,0)),"")</f>
        <v/>
      </c>
      <c r="E587" s="11" t="s">
        <v>26</v>
      </c>
      <c r="F587" s="11" t="s">
        <v>27</v>
      </c>
      <c r="G587" s="11" t="s">
        <v>17</v>
      </c>
      <c r="H587" s="11" t="s">
        <v>1079</v>
      </c>
      <c r="I587" s="11" t="s">
        <v>1080</v>
      </c>
      <c r="N587" s="18">
        <f>IF(Table159[[#This Row],[Gecontroleerd door koepel]],IF(OR(Table159[[#This Row],[Naam WV nieuw]]&lt;&gt;"",Table159[[#This Row],[Mail WV nieuw]]&lt;&gt;""),1,0),0)</f>
        <v>0</v>
      </c>
    </row>
    <row r="588" spans="1:14">
      <c r="A588" s="11">
        <v>87221</v>
      </c>
      <c r="B588" s="11" t="s">
        <v>666</v>
      </c>
      <c r="C588" s="11" t="s">
        <v>775</v>
      </c>
      <c r="D588" s="11" t="str">
        <f>IFERROR(INDEX('Overzicht Mitz'!C:C,MATCH(Table159[[#This Row],[URA]],'Overzicht Mitz'!A:A,0)),"")</f>
        <v/>
      </c>
      <c r="E588" s="11" t="s">
        <v>776</v>
      </c>
      <c r="F588" s="11" t="s">
        <v>777</v>
      </c>
      <c r="G588" s="11" t="s">
        <v>17</v>
      </c>
      <c r="H588" s="11" t="s">
        <v>1130</v>
      </c>
      <c r="I588" s="11" t="s">
        <v>1131</v>
      </c>
      <c r="N588" s="18">
        <f>IF(Table159[[#This Row],[Gecontroleerd door koepel]],IF(OR(Table159[[#This Row],[Naam WV nieuw]]&lt;&gt;"",Table159[[#This Row],[Mail WV nieuw]]&lt;&gt;""),1,0),0)</f>
        <v>0</v>
      </c>
    </row>
    <row r="589" spans="1:14">
      <c r="A589" s="11">
        <v>87593</v>
      </c>
      <c r="B589" s="11" t="s">
        <v>581</v>
      </c>
      <c r="C589" s="11" t="s">
        <v>775</v>
      </c>
      <c r="D589" s="11" t="str">
        <f>IFERROR(INDEX('Overzicht Mitz'!C:C,MATCH(Table159[[#This Row],[URA]],'Overzicht Mitz'!A:A,0)),"")</f>
        <v/>
      </c>
      <c r="E589" s="11" t="s">
        <v>52</v>
      </c>
      <c r="F589" s="11" t="s">
        <v>53</v>
      </c>
      <c r="G589" s="11" t="s">
        <v>17</v>
      </c>
      <c r="H589" s="11" t="s">
        <v>927</v>
      </c>
      <c r="I589" s="11" t="s">
        <v>928</v>
      </c>
      <c r="N589" s="18">
        <f>IF(Table159[[#This Row],[Gecontroleerd door koepel]],IF(OR(Table159[[#This Row],[Naam WV nieuw]]&lt;&gt;"",Table159[[#This Row],[Mail WV nieuw]]&lt;&gt;""),1,0),0)</f>
        <v>0</v>
      </c>
    </row>
    <row r="590" spans="1:14">
      <c r="A590" s="11">
        <v>87619</v>
      </c>
      <c r="B590" s="11" t="s">
        <v>751</v>
      </c>
      <c r="C590" s="11" t="s">
        <v>775</v>
      </c>
      <c r="D590" s="11" t="str">
        <f>IFERROR(INDEX('Overzicht Mitz'!C:C,MATCH(Table159[[#This Row],[URA]],'Overzicht Mitz'!A:A,0)),"")</f>
        <v/>
      </c>
      <c r="E590" s="11" t="s">
        <v>776</v>
      </c>
      <c r="F590" s="11" t="s">
        <v>983</v>
      </c>
      <c r="G590" s="11" t="s">
        <v>17</v>
      </c>
      <c r="H590" s="11" t="s">
        <v>1379</v>
      </c>
      <c r="I590" s="11" t="s">
        <v>1380</v>
      </c>
      <c r="N590" s="18">
        <f>IF(Table159[[#This Row],[Gecontroleerd door koepel]],IF(OR(Table159[[#This Row],[Naam WV nieuw]]&lt;&gt;"",Table159[[#This Row],[Mail WV nieuw]]&lt;&gt;""),1,0),0)</f>
        <v>0</v>
      </c>
    </row>
    <row r="591" spans="1:14">
      <c r="A591" s="11">
        <v>87762</v>
      </c>
      <c r="B591" s="11" t="s">
        <v>753</v>
      </c>
      <c r="C591" s="11" t="s">
        <v>775</v>
      </c>
      <c r="D591" s="11" t="str">
        <f>IFERROR(INDEX('Overzicht Mitz'!C:C,MATCH(Table159[[#This Row],[URA]],'Overzicht Mitz'!A:A,0)),"")</f>
        <v/>
      </c>
      <c r="E591" s="11" t="s">
        <v>52</v>
      </c>
      <c r="F591" s="11" t="s">
        <v>53</v>
      </c>
      <c r="G591" s="11" t="s">
        <v>17</v>
      </c>
      <c r="H591" s="11" t="s">
        <v>1381</v>
      </c>
      <c r="I591" s="11" t="s">
        <v>1382</v>
      </c>
      <c r="N591" s="18">
        <f>IF(Table159[[#This Row],[Gecontroleerd door koepel]],IF(OR(Table159[[#This Row],[Naam WV nieuw]]&lt;&gt;"",Table159[[#This Row],[Mail WV nieuw]]&lt;&gt;""),1,0),0)</f>
        <v>0</v>
      </c>
    </row>
    <row r="592" spans="1:14">
      <c r="A592" s="11">
        <v>88007</v>
      </c>
      <c r="B592" s="11" t="s">
        <v>752</v>
      </c>
      <c r="C592" s="11" t="s">
        <v>775</v>
      </c>
      <c r="D592" s="11" t="str">
        <f>IFERROR(INDEX('Overzicht Mitz'!C:C,MATCH(Table159[[#This Row],[URA]],'Overzicht Mitz'!A:A,0)),"")</f>
        <v/>
      </c>
      <c r="E592" s="11" t="s">
        <v>52</v>
      </c>
      <c r="F592" s="11" t="s">
        <v>53</v>
      </c>
      <c r="G592" s="11" t="s">
        <v>17</v>
      </c>
      <c r="H592" s="11" t="s">
        <v>1383</v>
      </c>
      <c r="I592" s="11" t="s">
        <v>1384</v>
      </c>
      <c r="N592" s="18">
        <f>IF(Table159[[#This Row],[Gecontroleerd door koepel]],IF(OR(Table159[[#This Row],[Naam WV nieuw]]&lt;&gt;"",Table159[[#This Row],[Mail WV nieuw]]&lt;&gt;""),1,0),0)</f>
        <v>0</v>
      </c>
    </row>
    <row r="593" spans="1:14">
      <c r="A593" s="11">
        <v>88138</v>
      </c>
      <c r="B593" s="11" t="s">
        <v>668</v>
      </c>
      <c r="C593" s="11" t="s">
        <v>775</v>
      </c>
      <c r="D593" s="11" t="str">
        <f>IFERROR(INDEX('Overzicht Mitz'!C:C,MATCH(Table159[[#This Row],[URA]],'Overzicht Mitz'!A:A,0)),"")</f>
        <v/>
      </c>
      <c r="E593" s="11" t="s">
        <v>776</v>
      </c>
      <c r="F593" s="11" t="s">
        <v>777</v>
      </c>
      <c r="G593" s="11" t="s">
        <v>17</v>
      </c>
      <c r="H593" s="11" t="s">
        <v>1132</v>
      </c>
      <c r="I593" s="11" t="s">
        <v>1903</v>
      </c>
      <c r="N593" s="18">
        <f>IF(Table159[[#This Row],[Gecontroleerd door koepel]],IF(OR(Table159[[#This Row],[Naam WV nieuw]]&lt;&gt;"",Table159[[#This Row],[Mail WV nieuw]]&lt;&gt;""),1,0),0)</f>
        <v>0</v>
      </c>
    </row>
    <row r="594" spans="1:14">
      <c r="A594" s="11">
        <v>88247</v>
      </c>
      <c r="B594" s="11" t="s">
        <v>507</v>
      </c>
      <c r="C594" s="11" t="s">
        <v>775</v>
      </c>
      <c r="D594" s="11" t="str">
        <f>IFERROR(INDEX('Overzicht Mitz'!C:C,MATCH(Table159[[#This Row],[URA]],'Overzicht Mitz'!A:A,0)),"")</f>
        <v/>
      </c>
      <c r="E594" s="11" t="s">
        <v>508</v>
      </c>
      <c r="F594" s="11" t="s">
        <v>509</v>
      </c>
      <c r="G594" s="11" t="s">
        <v>17</v>
      </c>
      <c r="H594" s="11" t="s">
        <v>1133</v>
      </c>
      <c r="I594" s="11" t="s">
        <v>1134</v>
      </c>
      <c r="N594" s="18">
        <f>IF(Table159[[#This Row],[Gecontroleerd door koepel]],IF(OR(Table159[[#This Row],[Naam WV nieuw]]&lt;&gt;"",Table159[[#This Row],[Mail WV nieuw]]&lt;&gt;""),1,0),0)</f>
        <v>0</v>
      </c>
    </row>
    <row r="595" spans="1:14">
      <c r="A595" s="11">
        <v>88448</v>
      </c>
      <c r="B595" s="11" t="s">
        <v>506</v>
      </c>
      <c r="C595" s="11" t="s">
        <v>775</v>
      </c>
      <c r="D595" s="11" t="str">
        <f>IFERROR(INDEX('Overzicht Mitz'!C:C,MATCH(Table159[[#This Row],[URA]],'Overzicht Mitz'!A:A,0)),"")</f>
        <v/>
      </c>
      <c r="E595" s="11" t="s">
        <v>776</v>
      </c>
      <c r="F595" s="11" t="s">
        <v>777</v>
      </c>
      <c r="G595" s="11" t="s">
        <v>17</v>
      </c>
      <c r="H595" s="11" t="s">
        <v>1135</v>
      </c>
      <c r="I595" s="11" t="s">
        <v>1136</v>
      </c>
      <c r="N595" s="18">
        <f>IF(Table159[[#This Row],[Gecontroleerd door koepel]],IF(OR(Table159[[#This Row],[Naam WV nieuw]]&lt;&gt;"",Table159[[#This Row],[Mail WV nieuw]]&lt;&gt;""),1,0),0)</f>
        <v>0</v>
      </c>
    </row>
    <row r="596" spans="1:14">
      <c r="A596" s="11">
        <v>88552</v>
      </c>
      <c r="B596" s="11" t="s">
        <v>1904</v>
      </c>
      <c r="C596" s="11" t="s">
        <v>775</v>
      </c>
      <c r="D596" s="11" t="str">
        <f>IFERROR(INDEX('Overzicht Mitz'!C:C,MATCH(Table159[[#This Row],[URA]],'Overzicht Mitz'!A:A,0)),"")</f>
        <v/>
      </c>
      <c r="E596" s="11" t="s">
        <v>52</v>
      </c>
      <c r="F596" s="11" t="s">
        <v>53</v>
      </c>
      <c r="G596" s="11" t="s">
        <v>17</v>
      </c>
      <c r="H596" s="11" t="s">
        <v>1905</v>
      </c>
      <c r="I596" s="11" t="s">
        <v>1906</v>
      </c>
      <c r="N596" s="18">
        <f>IF(Table159[[#This Row],[Gecontroleerd door koepel]],IF(OR(Table159[[#This Row],[Naam WV nieuw]]&lt;&gt;"",Table159[[#This Row],[Mail WV nieuw]]&lt;&gt;""),1,0),0)</f>
        <v>0</v>
      </c>
    </row>
    <row r="597" spans="1:14">
      <c r="A597" s="11">
        <v>88617</v>
      </c>
      <c r="B597" s="11" t="s">
        <v>343</v>
      </c>
      <c r="C597" s="11" t="s">
        <v>775</v>
      </c>
      <c r="D597" s="11" t="str">
        <f>IFERROR(INDEX('Overzicht Mitz'!C:C,MATCH(Table159[[#This Row],[URA]],'Overzicht Mitz'!A:A,0)),"")</f>
        <v/>
      </c>
      <c r="E597" s="11" t="s">
        <v>776</v>
      </c>
      <c r="F597" s="11" t="s">
        <v>1883</v>
      </c>
      <c r="G597" s="11" t="s">
        <v>265</v>
      </c>
      <c r="H597" s="11" t="s">
        <v>1866</v>
      </c>
      <c r="I597" s="11" t="s">
        <v>1867</v>
      </c>
      <c r="N597" s="18">
        <f>IF(Table159[[#This Row],[Gecontroleerd door koepel]],IF(OR(Table159[[#This Row],[Naam WV nieuw]]&lt;&gt;"",Table159[[#This Row],[Mail WV nieuw]]&lt;&gt;""),1,0),0)</f>
        <v>0</v>
      </c>
    </row>
    <row r="598" spans="1:14">
      <c r="A598" s="11">
        <v>88763</v>
      </c>
      <c r="B598" s="11" t="s">
        <v>1907</v>
      </c>
      <c r="C598" s="11" t="s">
        <v>775</v>
      </c>
      <c r="D598" s="11" t="str">
        <f>IFERROR(INDEX('Overzicht Mitz'!C:C,MATCH(Table159[[#This Row],[URA]],'Overzicht Mitz'!A:A,0)),"")</f>
        <v/>
      </c>
      <c r="E598" s="11" t="s">
        <v>96</v>
      </c>
      <c r="F598" s="11" t="s">
        <v>97</v>
      </c>
      <c r="G598" s="11" t="s">
        <v>17</v>
      </c>
      <c r="H598" s="11" t="s">
        <v>911</v>
      </c>
      <c r="I598" s="11" t="s">
        <v>912</v>
      </c>
      <c r="N598" s="18">
        <f>IF(Table159[[#This Row],[Gecontroleerd door koepel]],IF(OR(Table159[[#This Row],[Naam WV nieuw]]&lt;&gt;"",Table159[[#This Row],[Mail WV nieuw]]&lt;&gt;""),1,0),0)</f>
        <v>0</v>
      </c>
    </row>
    <row r="599" spans="1:14">
      <c r="A599" s="11">
        <v>88767</v>
      </c>
      <c r="B599" s="11" t="s">
        <v>1908</v>
      </c>
      <c r="C599" s="11" t="s">
        <v>775</v>
      </c>
      <c r="D599" s="11" t="str">
        <f>IFERROR(INDEX('Overzicht Mitz'!C:C,MATCH(Table159[[#This Row],[URA]],'Overzicht Mitz'!A:A,0)),"")</f>
        <v/>
      </c>
      <c r="E599" s="11" t="s">
        <v>96</v>
      </c>
      <c r="F599" s="11" t="s">
        <v>97</v>
      </c>
      <c r="G599" s="11" t="s">
        <v>17</v>
      </c>
      <c r="H599" s="11" t="s">
        <v>1909</v>
      </c>
      <c r="I599" s="11" t="s">
        <v>1058</v>
      </c>
      <c r="N599" s="18">
        <f>IF(Table159[[#This Row],[Gecontroleerd door koepel]],IF(OR(Table159[[#This Row],[Naam WV nieuw]]&lt;&gt;"",Table159[[#This Row],[Mail WV nieuw]]&lt;&gt;""),1,0),0)</f>
        <v>0</v>
      </c>
    </row>
    <row r="600" spans="1:14">
      <c r="A600" s="11">
        <v>88778</v>
      </c>
      <c r="B600" s="11" t="s">
        <v>1557</v>
      </c>
      <c r="C600" s="11" t="s">
        <v>775</v>
      </c>
      <c r="D600" s="11" t="str">
        <f>IFERROR(INDEX('Overzicht Mitz'!C:C,MATCH(Table159[[#This Row],[URA]],'Overzicht Mitz'!A:A,0)),"")</f>
        <v>Onbekend</v>
      </c>
      <c r="E600" s="11" t="s">
        <v>776</v>
      </c>
      <c r="F600" s="11" t="s">
        <v>777</v>
      </c>
      <c r="G600" s="11" t="s">
        <v>17</v>
      </c>
      <c r="H600" s="11" t="s">
        <v>1558</v>
      </c>
      <c r="I600" s="11" t="s">
        <v>1559</v>
      </c>
      <c r="N600" s="18">
        <f>IF(Table159[[#This Row],[Gecontroleerd door koepel]],IF(OR(Table159[[#This Row],[Naam WV nieuw]]&lt;&gt;"",Table159[[#This Row],[Mail WV nieuw]]&lt;&gt;""),1,0),0)</f>
        <v>0</v>
      </c>
    </row>
    <row r="601" spans="1:14">
      <c r="A601" s="11">
        <v>88817</v>
      </c>
      <c r="B601" s="11" t="s">
        <v>1873</v>
      </c>
      <c r="C601" s="11" t="s">
        <v>775</v>
      </c>
      <c r="D601" s="11" t="str">
        <f>IFERROR(INDEX('Overzicht Mitz'!C:C,MATCH(Table159[[#This Row],[URA]],'Overzicht Mitz'!A:A,0)),"")</f>
        <v/>
      </c>
      <c r="E601" s="11" t="s">
        <v>776</v>
      </c>
      <c r="F601" s="11" t="s">
        <v>777</v>
      </c>
      <c r="G601" s="11" t="s">
        <v>17</v>
      </c>
      <c r="H601" s="11" t="s">
        <v>1874</v>
      </c>
      <c r="I601" s="11" t="s">
        <v>1875</v>
      </c>
      <c r="N601" s="18">
        <f>IF(Table159[[#This Row],[Gecontroleerd door koepel]],IF(OR(Table159[[#This Row],[Naam WV nieuw]]&lt;&gt;"",Table159[[#This Row],[Mail WV nieuw]]&lt;&gt;""),1,0),0)</f>
        <v>0</v>
      </c>
    </row>
    <row r="602" spans="1:14">
      <c r="A602" s="11">
        <v>88983</v>
      </c>
      <c r="B602" s="11" t="s">
        <v>1910</v>
      </c>
      <c r="C602" s="11" t="s">
        <v>775</v>
      </c>
      <c r="D602" s="11" t="str">
        <f>IFERROR(INDEX('Overzicht Mitz'!C:C,MATCH(Table159[[#This Row],[URA]],'Overzicht Mitz'!A:A,0)),"")</f>
        <v/>
      </c>
      <c r="E602" s="11" t="s">
        <v>776</v>
      </c>
      <c r="F602" s="11" t="s">
        <v>777</v>
      </c>
      <c r="G602" s="11" t="s">
        <v>17</v>
      </c>
      <c r="H602" s="11" t="s">
        <v>1911</v>
      </c>
      <c r="I602" s="11" t="s">
        <v>1912</v>
      </c>
      <c r="N602" s="18">
        <f>IF(Table159[[#This Row],[Gecontroleerd door koepel]],IF(OR(Table159[[#This Row],[Naam WV nieuw]]&lt;&gt;"",Table159[[#This Row],[Mail WV nieuw]]&lt;&gt;""),1,0),0)</f>
        <v>0</v>
      </c>
    </row>
  </sheetData>
  <phoneticPr fontId="2" type="noConversion"/>
  <hyperlinks>
    <hyperlink ref="K63" r:id="rId1" xr:uid="{97310F8F-9506-41A3-9801-211390BBE358}"/>
    <hyperlink ref="K65" r:id="rId2" xr:uid="{751A3CB8-2AAA-4F9B-B348-9D8CFB7574A1}"/>
    <hyperlink ref="K62" r:id="rId3" xr:uid="{01072154-0866-42A8-8FAF-6A86D1E9AAAF}"/>
    <hyperlink ref="K66" r:id="rId4" xr:uid="{0F52B982-C864-48E4-AEF3-EC48B5319DD2}"/>
    <hyperlink ref="K68" r:id="rId5" xr:uid="{45B20EE7-1609-41C9-9984-C2B5CC9BE518}"/>
    <hyperlink ref="K72" r:id="rId6" xr:uid="{12A2C628-3E0A-4A75-BE0E-FE2F9CC54A28}"/>
    <hyperlink ref="K71" r:id="rId7" xr:uid="{7573E872-8A70-4B9C-AF65-8FE77CB25DA4}"/>
    <hyperlink ref="K103" r:id="rId8" xr:uid="{786245A4-E01F-47DF-BE0D-B1877A7A11F6}"/>
    <hyperlink ref="K132" r:id="rId9" xr:uid="{D7C8D9AD-8150-43A9-BE18-19A1234E31CB}"/>
    <hyperlink ref="K124" r:id="rId10" xr:uid="{2BF14308-0267-465D-A15A-6FE779961497}"/>
    <hyperlink ref="K126" r:id="rId11" xr:uid="{BA68A88A-F65E-4987-92D0-DC8A623F76B2}"/>
    <hyperlink ref="K115" r:id="rId12" xr:uid="{BFAA09FC-59D0-4197-840B-8C4C5547733A}"/>
    <hyperlink ref="K119" r:id="rId13" xr:uid="{4D9005D2-6BF0-40A6-9505-D1FDBBE9A1D2}"/>
    <hyperlink ref="K423" r:id="rId14" xr:uid="{086E80BD-98F7-43AB-939E-7B40251DA6D4}"/>
  </hyperlinks>
  <pageMargins left="0.7" right="0.7" top="0.75" bottom="0.75" header="0.3" footer="0.3"/>
  <tableParts count="1">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1632b2-a17a-4f4c-b95f-c7c38661a856" xsi:nil="true"/>
    <lcf76f155ced4ddcb4097134ff3c332f xmlns="008e4fdb-60e9-4897-a362-fe1744600e76">
      <Terms xmlns="http://schemas.microsoft.com/office/infopath/2007/PartnerControls"/>
    </lcf76f155ced4ddcb4097134ff3c332f>
    <Hyperlink xmlns="008e4fdb-60e9-4897-a362-fe1744600e76">
      <Url xsi:nil="true"/>
      <Description xsi:nil="true"/>
    </Hyper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A3FB4D4C8165449089BB530BDEB24F" ma:contentTypeVersion="20" ma:contentTypeDescription="Een nieuw document maken." ma:contentTypeScope="" ma:versionID="62bee2efe191e477437cc8b2ab017f3e">
  <xsd:schema xmlns:xsd="http://www.w3.org/2001/XMLSchema" xmlns:xs="http://www.w3.org/2001/XMLSchema" xmlns:p="http://schemas.microsoft.com/office/2006/metadata/properties" xmlns:ns2="008e4fdb-60e9-4897-a362-fe1744600e76" xmlns:ns3="731632b2-a17a-4f4c-b95f-c7c38661a856" targetNamespace="http://schemas.microsoft.com/office/2006/metadata/properties" ma:root="true" ma:fieldsID="bc2712cda22d3adccda5f5763b1240ef" ns2:_="" ns3:_="">
    <xsd:import namespace="008e4fdb-60e9-4897-a362-fe1744600e76"/>
    <xsd:import namespace="731632b2-a17a-4f4c-b95f-c7c38661a8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e4fdb-60e9-4897-a362-fe1744600e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4e255b5-ac86-45f9-acb7-f25c34be25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Hyperlink" ma:index="27"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1632b2-a17a-4f4c-b95f-c7c38661a85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4d0dcf6-829d-4cc4-8516-66719440dde3}" ma:internalName="TaxCatchAll" ma:showField="CatchAllData" ma:web="731632b2-a17a-4f4c-b95f-c7c38661a85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A012B-2168-4F8C-915C-5CF4D67AFC54}">
  <ds:schemaRefs>
    <ds:schemaRef ds:uri="http://purl.org/dc/terms/"/>
    <ds:schemaRef ds:uri="http://schemas.openxmlformats.org/package/2006/metadata/core-properties"/>
    <ds:schemaRef ds:uri="662e61b6-b217-479b-9ab3-c755110cff69"/>
    <ds:schemaRef ds:uri="http://purl.org/dc/elements/1.1/"/>
    <ds:schemaRef ds:uri="http://schemas.microsoft.com/office/infopath/2007/PartnerControls"/>
    <ds:schemaRef ds:uri="http://www.w3.org/XML/1998/namespace"/>
    <ds:schemaRef ds:uri="http://schemas.microsoft.com/office/2006/documentManagement/types"/>
    <ds:schemaRef ds:uri="3c198192-4f5c-45cf-83c3-af5620cfdf8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64C180B-2EBF-4AD6-8055-23EAD7BEA842}"/>
</file>

<file path=customXml/itemProps3.xml><?xml version="1.0" encoding="utf-8"?>
<ds:datastoreItem xmlns:ds="http://schemas.openxmlformats.org/officeDocument/2006/customXml" ds:itemID="{D2A0F9F0-7F99-42D4-81A3-738EB6DEC9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Overzicht Mitz</vt:lpstr>
      <vt:lpstr>Status</vt:lpstr>
      <vt:lpstr>Status week 24</vt:lpstr>
      <vt:lpstr>Aanvulling week 8</vt:lpstr>
      <vt:lpstr>Meta</vt:lpstr>
      <vt:lpstr>Controle WV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Slijkhuis</dc:creator>
  <cp:keywords/>
  <dc:description/>
  <cp:lastModifiedBy>Annemarie Smith</cp:lastModifiedBy>
  <cp:revision/>
  <dcterms:created xsi:type="dcterms:W3CDTF">2024-02-14T09:47:56Z</dcterms:created>
  <dcterms:modified xsi:type="dcterms:W3CDTF">2026-09-09T09:36:55Z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0x010100DDA3FB4D4C8165449089BB530BDEB24F</vt:lpwstr>
  </property>
  <property fmtid="{D5CDD505-2E9C-101B-9397-08002B2CF9AE}" pid="3" name="MediaServiceImageTags">
    <vt:lpwstr/>
  </property>
</Properties>
</file>